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2-23\"/>
    </mc:Choice>
  </mc:AlternateContent>
  <xr:revisionPtr revIDLastSave="0" documentId="8_{84CBBB3E-B7C6-4B76-96CE-FDE482B6C3C2}" xr6:coauthVersionLast="47" xr6:coauthVersionMax="47" xr10:uidLastSave="{00000000-0000-0000-0000-000000000000}"/>
  <bookViews>
    <workbookView xWindow="-120" yWindow="-120" windowWidth="29040" windowHeight="15840" xr2:uid="{47885809-4C0C-4DE9-ACD0-CEC0B19BCC4E}"/>
  </bookViews>
  <sheets>
    <sheet name="Sheet2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44" i="2"/>
  <c r="F45" i="2"/>
  <c r="F46" i="2"/>
  <c r="F47" i="2"/>
  <c r="F48" i="2"/>
  <c r="F49" i="2"/>
  <c r="D39" i="2"/>
  <c r="C10" i="2" s="1"/>
  <c r="D40" i="2"/>
  <c r="C11" i="2" s="1"/>
  <c r="D41" i="2"/>
  <c r="C12" i="2" s="1"/>
  <c r="D42" i="2"/>
  <c r="C13" i="2" s="1"/>
  <c r="D43" i="2"/>
  <c r="C14" i="2" s="1"/>
  <c r="D44" i="2"/>
  <c r="C15" i="2" s="1"/>
  <c r="D45" i="2"/>
  <c r="C16" i="2" s="1"/>
  <c r="D46" i="2"/>
  <c r="D47" i="2"/>
  <c r="D48" i="2"/>
  <c r="D49" i="2"/>
  <c r="F38" i="2"/>
  <c r="D38" i="2"/>
  <c r="C9" i="2" s="1"/>
  <c r="F27" i="2"/>
  <c r="F28" i="2"/>
  <c r="F29" i="2"/>
  <c r="F30" i="2"/>
  <c r="F31" i="2"/>
  <c r="F32" i="2"/>
  <c r="F33" i="2"/>
  <c r="F34" i="2"/>
  <c r="F35" i="2"/>
  <c r="F36" i="2"/>
  <c r="F26" i="2"/>
  <c r="F25" i="2"/>
  <c r="D26" i="2"/>
  <c r="D27" i="2"/>
  <c r="D28" i="2"/>
  <c r="D29" i="2"/>
  <c r="D30" i="2"/>
  <c r="D31" i="2"/>
  <c r="D32" i="2"/>
  <c r="D33" i="2"/>
  <c r="C5" i="2" s="1"/>
  <c r="D34" i="2"/>
  <c r="C6" i="2" s="1"/>
  <c r="D35" i="2"/>
  <c r="C7" i="2" s="1"/>
  <c r="D36" i="2"/>
  <c r="C8" i="2" s="1"/>
  <c r="D25" i="2"/>
  <c r="O49" i="2" l="1"/>
  <c r="G49" i="2" s="1"/>
  <c r="J49" i="2" s="1"/>
  <c r="O36" i="2"/>
  <c r="O47" i="2"/>
  <c r="G47" i="2" s="1"/>
  <c r="H47" i="2" s="1"/>
  <c r="O34" i="2"/>
  <c r="G34" i="2" s="1"/>
  <c r="P34" i="2" s="1"/>
  <c r="O25" i="2"/>
  <c r="G25" i="2" s="1"/>
  <c r="N25" i="2" s="1"/>
  <c r="O30" i="2"/>
  <c r="G30" i="2" s="1"/>
  <c r="L30" i="2" s="1"/>
  <c r="O45" i="2"/>
  <c r="G45" i="2" s="1"/>
  <c r="H45" i="2" s="1"/>
  <c r="D16" i="2" s="1"/>
  <c r="O42" i="2"/>
  <c r="G42" i="2" s="1"/>
  <c r="N42" i="2" s="1"/>
  <c r="O39" i="2"/>
  <c r="G39" i="2" s="1"/>
  <c r="N39" i="2" s="1"/>
  <c r="O35" i="2"/>
  <c r="G35" i="2" s="1"/>
  <c r="P35" i="2" s="1"/>
  <c r="O27" i="2"/>
  <c r="G27" i="2" s="1"/>
  <c r="P27" i="2" s="1"/>
  <c r="O33" i="2"/>
  <c r="G33" i="2" s="1"/>
  <c r="P33" i="2" s="1"/>
  <c r="O44" i="2"/>
  <c r="G44" i="2" s="1"/>
  <c r="N44" i="2" s="1"/>
  <c r="O32" i="2"/>
  <c r="G32" i="2" s="1"/>
  <c r="L32" i="2" s="1"/>
  <c r="O43" i="2"/>
  <c r="G43" i="2" s="1"/>
  <c r="P43" i="2" s="1"/>
  <c r="O31" i="2"/>
  <c r="G31" i="2" s="1"/>
  <c r="P31" i="2" s="1"/>
  <c r="O41" i="2"/>
  <c r="G41" i="2" s="1"/>
  <c r="O29" i="2"/>
  <c r="G29" i="2" s="1"/>
  <c r="P29" i="2" s="1"/>
  <c r="O40" i="2"/>
  <c r="G40" i="2" s="1"/>
  <c r="L40" i="2" s="1"/>
  <c r="O28" i="2"/>
  <c r="G28" i="2" s="1"/>
  <c r="L28" i="2" s="1"/>
  <c r="O38" i="2"/>
  <c r="G38" i="2" s="1"/>
  <c r="P38" i="2" s="1"/>
  <c r="O26" i="2"/>
  <c r="G26" i="2" s="1"/>
  <c r="H26" i="2" s="1"/>
  <c r="G36" i="2"/>
  <c r="H36" i="2" s="1"/>
  <c r="D8" i="2" s="1"/>
  <c r="O48" i="2"/>
  <c r="G48" i="2" s="1"/>
  <c r="L48" i="2" s="1"/>
  <c r="O46" i="2"/>
  <c r="G46" i="2" s="1"/>
  <c r="N46" i="2" s="1"/>
  <c r="J39" i="2" l="1"/>
  <c r="J42" i="2"/>
  <c r="N36" i="2"/>
  <c r="J34" i="2"/>
  <c r="J46" i="2"/>
  <c r="J25" i="2"/>
  <c r="L39" i="2"/>
  <c r="L42" i="2"/>
  <c r="J36" i="2"/>
  <c r="L34" i="2"/>
  <c r="L46" i="2"/>
  <c r="L25" i="2"/>
  <c r="M25" i="2" s="1"/>
  <c r="N40" i="2"/>
  <c r="N43" i="2"/>
  <c r="N26" i="2"/>
  <c r="N35" i="2"/>
  <c r="N47" i="2"/>
  <c r="P25" i="2"/>
  <c r="J40" i="2"/>
  <c r="J43" i="2"/>
  <c r="J26" i="2"/>
  <c r="J35" i="2"/>
  <c r="J47" i="2"/>
  <c r="N27" i="2"/>
  <c r="L43" i="2"/>
  <c r="L26" i="2"/>
  <c r="L35" i="2"/>
  <c r="L47" i="2"/>
  <c r="J27" i="2"/>
  <c r="N29" i="2"/>
  <c r="N31" i="2"/>
  <c r="J44" i="2"/>
  <c r="N38" i="2"/>
  <c r="N48" i="2"/>
  <c r="L27" i="2"/>
  <c r="M27" i="2" s="1"/>
  <c r="J29" i="2"/>
  <c r="J31" i="2"/>
  <c r="L44" i="2"/>
  <c r="J38" i="2"/>
  <c r="J48" i="2"/>
  <c r="N28" i="2"/>
  <c r="L29" i="2"/>
  <c r="L31" i="2"/>
  <c r="L38" i="2"/>
  <c r="M38" i="2" s="1"/>
  <c r="J28" i="2"/>
  <c r="N41" i="2"/>
  <c r="H12" i="2" s="1"/>
  <c r="N33" i="2"/>
  <c r="N32" i="2"/>
  <c r="N45" i="2"/>
  <c r="N49" i="2"/>
  <c r="H15" i="2"/>
  <c r="J15" i="2" s="1"/>
  <c r="J41" i="2"/>
  <c r="J33" i="2"/>
  <c r="J32" i="2"/>
  <c r="J45" i="2"/>
  <c r="L49" i="2"/>
  <c r="N30" i="2"/>
  <c r="P39" i="2"/>
  <c r="M39" i="2" s="1"/>
  <c r="G10" i="2" s="1"/>
  <c r="L41" i="2"/>
  <c r="L33" i="2"/>
  <c r="M33" i="2" s="1"/>
  <c r="G5" i="2" s="1"/>
  <c r="L45" i="2"/>
  <c r="J30" i="2"/>
  <c r="L36" i="2"/>
  <c r="K36" i="2" s="1"/>
  <c r="F8" i="2" s="1"/>
  <c r="N34" i="2"/>
  <c r="P45" i="2"/>
  <c r="P40" i="2"/>
  <c r="P28" i="2"/>
  <c r="M28" i="2" s="1"/>
  <c r="P46" i="2"/>
  <c r="P41" i="2"/>
  <c r="P47" i="2"/>
  <c r="P42" i="2"/>
  <c r="P30" i="2"/>
  <c r="P48" i="2"/>
  <c r="P36" i="2"/>
  <c r="P26" i="2"/>
  <c r="P44" i="2"/>
  <c r="P49" i="2"/>
  <c r="P32" i="2"/>
  <c r="I15" i="2"/>
  <c r="H49" i="2"/>
  <c r="H25" i="2"/>
  <c r="G9" i="2"/>
  <c r="H9" i="2"/>
  <c r="K47" i="2"/>
  <c r="H34" i="2"/>
  <c r="D6" i="2" s="1"/>
  <c r="H6" i="2"/>
  <c r="H35" i="2"/>
  <c r="D7" i="2" s="1"/>
  <c r="H7" i="2"/>
  <c r="I47" i="2"/>
  <c r="H11" i="2"/>
  <c r="M29" i="2"/>
  <c r="M43" i="2"/>
  <c r="G14" i="2" s="1"/>
  <c r="H16" i="2"/>
  <c r="H8" i="2"/>
  <c r="H14" i="2"/>
  <c r="K45" i="2"/>
  <c r="F16" i="2" s="1"/>
  <c r="I36" i="2"/>
  <c r="E8" i="2" s="1"/>
  <c r="H13" i="2"/>
  <c r="M31" i="2"/>
  <c r="I45" i="2"/>
  <c r="E16" i="2" s="1"/>
  <c r="H10" i="2"/>
  <c r="M49" i="2"/>
  <c r="I26" i="2"/>
  <c r="H27" i="2"/>
  <c r="H42" i="2"/>
  <c r="H39" i="2"/>
  <c r="K49" i="2"/>
  <c r="H38" i="2"/>
  <c r="D9" i="2" s="1"/>
  <c r="H32" i="2"/>
  <c r="H28" i="2"/>
  <c r="H43" i="2"/>
  <c r="D14" i="2" s="1"/>
  <c r="H29" i="2"/>
  <c r="H44" i="2"/>
  <c r="D15" i="2" s="1"/>
  <c r="H46" i="2"/>
  <c r="H41" i="2"/>
  <c r="D12" i="2" s="1"/>
  <c r="H33" i="2"/>
  <c r="D5" i="2" s="1"/>
  <c r="H48" i="2"/>
  <c r="K48" i="2" s="1"/>
  <c r="H31" i="2"/>
  <c r="H40" i="2"/>
  <c r="D11" i="2" s="1"/>
  <c r="H30" i="2"/>
  <c r="K15" i="2" l="1"/>
  <c r="I12" i="2"/>
  <c r="J12" i="2"/>
  <c r="K12" i="2"/>
  <c r="K25" i="2"/>
  <c r="L15" i="2"/>
  <c r="I49" i="2"/>
  <c r="M47" i="2"/>
  <c r="M30" i="2"/>
  <c r="K39" i="2"/>
  <c r="F10" i="2" s="1"/>
  <c r="D10" i="2"/>
  <c r="I16" i="2"/>
  <c r="J16" i="2"/>
  <c r="K16" i="2"/>
  <c r="H5" i="2"/>
  <c r="H18" i="2" s="1"/>
  <c r="I42" i="2"/>
  <c r="E13" i="2" s="1"/>
  <c r="D13" i="2"/>
  <c r="K10" i="2"/>
  <c r="J10" i="2"/>
  <c r="I10" i="2"/>
  <c r="K9" i="2"/>
  <c r="I9" i="2"/>
  <c r="J9" i="2"/>
  <c r="I6" i="2"/>
  <c r="J6" i="2"/>
  <c r="K6" i="2"/>
  <c r="M48" i="2"/>
  <c r="I8" i="2"/>
  <c r="J8" i="2"/>
  <c r="K8" i="2"/>
  <c r="I35" i="2"/>
  <c r="E7" i="2" s="1"/>
  <c r="J11" i="2"/>
  <c r="K11" i="2"/>
  <c r="I11" i="2"/>
  <c r="I7" i="2"/>
  <c r="J7" i="2"/>
  <c r="K7" i="2"/>
  <c r="I13" i="2"/>
  <c r="J13" i="2"/>
  <c r="K13" i="2"/>
  <c r="K35" i="2"/>
  <c r="F7" i="2" s="1"/>
  <c r="I14" i="2"/>
  <c r="J14" i="2"/>
  <c r="K14" i="2"/>
  <c r="L12" i="2"/>
  <c r="M41" i="2"/>
  <c r="G12" i="2" s="1"/>
  <c r="I25" i="2"/>
  <c r="V25" i="2" s="1"/>
  <c r="K34" i="2"/>
  <c r="F6" i="2" s="1"/>
  <c r="M42" i="2"/>
  <c r="G13" i="2" s="1"/>
  <c r="K27" i="2"/>
  <c r="M40" i="2"/>
  <c r="G11" i="2" s="1"/>
  <c r="M26" i="2"/>
  <c r="I34" i="2"/>
  <c r="E6" i="2" s="1"/>
  <c r="I39" i="2"/>
  <c r="E10" i="2" s="1"/>
  <c r="M35" i="2"/>
  <c r="G7" i="2" s="1"/>
  <c r="K26" i="2"/>
  <c r="M46" i="2"/>
  <c r="M36" i="2"/>
  <c r="G8" i="2" s="1"/>
  <c r="I27" i="2"/>
  <c r="M32" i="2"/>
  <c r="M45" i="2"/>
  <c r="G16" i="2" s="1"/>
  <c r="M34" i="2"/>
  <c r="G6" i="2" s="1"/>
  <c r="M44" i="2"/>
  <c r="G15" i="2" s="1"/>
  <c r="I48" i="2"/>
  <c r="K42" i="2"/>
  <c r="F13" i="2" s="1"/>
  <c r="I31" i="2"/>
  <c r="K31" i="2"/>
  <c r="I44" i="2"/>
  <c r="E15" i="2" s="1"/>
  <c r="K44" i="2"/>
  <c r="F15" i="2" s="1"/>
  <c r="K40" i="2"/>
  <c r="F11" i="2" s="1"/>
  <c r="I40" i="2"/>
  <c r="E11" i="2" s="1"/>
  <c r="I30" i="2"/>
  <c r="K30" i="2"/>
  <c r="K41" i="2"/>
  <c r="F12" i="2" s="1"/>
  <c r="I41" i="2"/>
  <c r="E12" i="2" s="1"/>
  <c r="I29" i="2"/>
  <c r="K29" i="2"/>
  <c r="I32" i="2"/>
  <c r="K32" i="2"/>
  <c r="I33" i="2"/>
  <c r="E5" i="2" s="1"/>
  <c r="K33" i="2"/>
  <c r="F5" i="2" s="1"/>
  <c r="I43" i="2"/>
  <c r="E14" i="2" s="1"/>
  <c r="K43" i="2"/>
  <c r="F14" i="2" s="1"/>
  <c r="K28" i="2"/>
  <c r="I28" i="2"/>
  <c r="I46" i="2"/>
  <c r="K46" i="2"/>
  <c r="I38" i="2"/>
  <c r="E9" i="2" s="1"/>
  <c r="K38" i="2"/>
  <c r="F9" i="2" s="1"/>
  <c r="D18" i="2" l="1"/>
  <c r="G18" i="2"/>
  <c r="L14" i="2"/>
  <c r="L8" i="2"/>
  <c r="I5" i="2"/>
  <c r="I18" i="2" s="1"/>
  <c r="K5" i="2"/>
  <c r="K18" i="2" s="1"/>
  <c r="L6" i="2"/>
  <c r="L13" i="2"/>
  <c r="L7" i="2"/>
  <c r="E18" i="2"/>
  <c r="L11" i="2"/>
  <c r="L9" i="2"/>
  <c r="F18" i="2"/>
  <c r="L16" i="2"/>
  <c r="L10" i="2"/>
  <c r="J5" i="2"/>
  <c r="L5" i="2" l="1"/>
  <c r="L18" i="2" s="1"/>
  <c r="J18" i="2"/>
</calcChain>
</file>

<file path=xl/sharedStrings.xml><?xml version="1.0" encoding="utf-8"?>
<sst xmlns="http://schemas.openxmlformats.org/spreadsheetml/2006/main" count="61" uniqueCount="30">
  <si>
    <t>ukupno dana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</si>
  <si>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</si>
  <si>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</si>
  <si>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</si>
  <si>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</si>
  <si>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</si>
  <si>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</si>
  <si>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</si>
  <si>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</si>
  <si>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</si>
  <si>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</si>
  <si>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</si>
  <si>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</si>
  <si>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Godina</t>
  </si>
  <si>
    <t>mjesec</t>
  </si>
  <si>
    <t>subote</t>
  </si>
  <si>
    <t>nedjelje</t>
  </si>
  <si>
    <t>Radni dan</t>
  </si>
  <si>
    <t>ostali poslovi (2)</t>
  </si>
  <si>
    <t>Dnevni odmor (0.5)</t>
  </si>
  <si>
    <t>mjesečno zaduženje</t>
  </si>
  <si>
    <t>dani u mjesecu</t>
  </si>
  <si>
    <t>Blagdani i neradni dani</t>
  </si>
  <si>
    <t>Neposredni rad (5.5)</t>
  </si>
  <si>
    <t>mjesec godina</t>
  </si>
  <si>
    <t xml:space="preserve">start </t>
  </si>
  <si>
    <t>end</t>
  </si>
  <si>
    <t>subote dani</t>
  </si>
  <si>
    <t>nedjelje dani</t>
  </si>
  <si>
    <t>praznici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</si>
</sst>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9" formatCode="mm/yyyy"/>
    <numFmt numFmtId="170" formatCode="mm/yy"/>
    <numFmt numFmtId="171" formatCode="mm"/>
    <numFmt numFmtId="172" formatCode="ddd\ d/m/yyyy"/>
  </numFmts>
  <fonts count="5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Schriftart für Textkörper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2" applyAlignment="1">
      <alignment horizontal="center"/>
    </xf>
    <xf numFmtId="14" fontId="2" fillId="0" borderId="0" xfId="2" applyNumberFormat="1" applyAlignment="1">
      <alignment horizontal="center"/>
    </xf>
    <xf numFmtId="17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1" applyAlignment="1">
      <alignment horizontal="center"/>
    </xf>
    <xf numFmtId="14" fontId="1" fillId="2" borderId="0" xfId="1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</cellXfs>
  <cellStyles count="6">
    <cellStyle name="Hyperlink 2" xfId="4" xr:uid="{92C9BDD6-3E5D-4BFA-86ED-2C21214AE9A9}"/>
    <cellStyle name="Hyperlink 3" xfId="5" xr:uid="{4131A7DF-588B-476B-B443-90FCCA1585DF}"/>
    <cellStyle name="Neutral" xfId="1" builtinId="28"/>
    <cellStyle name="Normal" xfId="0" builtinId="0"/>
    <cellStyle name="Normal 2" xfId="3" xr:uid="{C6E6360C-92F9-42CF-86F2-D20A8F70D1CE}"/>
    <cellStyle name="Normal 3" xfId="2" xr:uid="{C94127A0-47E7-4C74-890F-6AF85995D181}"/>
  </cellStyles>
  <dxfs count="2"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0</xdr:rowOff>
    </xdr:from>
    <xdr:to>
      <xdr:col>4</xdr:col>
      <xdr:colOff>279400</xdr:colOff>
      <xdr:row>26</xdr:row>
      <xdr:rowOff>12700</xdr:rowOff>
    </xdr:to>
    <xdr:sp macro="[1]!dp_core.gridDP_Click" textlink="">
      <xdr:nvSpPr>
        <xdr:cNvPr id="95" name="Rectangle 94">
          <a:extLst>
            <a:ext uri="{FF2B5EF4-FFF2-40B4-BE49-F238E27FC236}">
              <a16:creationId xmlns:a16="http://schemas.microsoft.com/office/drawing/2014/main" id="{6C40D566-DEA7-4E67-89C3-658DB60906F8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26</xdr:row>
      <xdr:rowOff>0</xdr:rowOff>
    </xdr:from>
    <xdr:to>
      <xdr:col>4</xdr:col>
      <xdr:colOff>279400</xdr:colOff>
      <xdr:row>27</xdr:row>
      <xdr:rowOff>12700</xdr:rowOff>
    </xdr:to>
    <xdr:sp macro="[1]!dp_core.gridDP_Click" textlink="">
      <xdr:nvSpPr>
        <xdr:cNvPr id="96" name="Rectangle 95">
          <a:extLst>
            <a:ext uri="{FF2B5EF4-FFF2-40B4-BE49-F238E27FC236}">
              <a16:creationId xmlns:a16="http://schemas.microsoft.com/office/drawing/2014/main" id="{E8E0C319-8D9A-4825-B4A4-451E09B3F08C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27</xdr:row>
      <xdr:rowOff>0</xdr:rowOff>
    </xdr:from>
    <xdr:to>
      <xdr:col>4</xdr:col>
      <xdr:colOff>279400</xdr:colOff>
      <xdr:row>28</xdr:row>
      <xdr:rowOff>12700</xdr:rowOff>
    </xdr:to>
    <xdr:sp macro="[1]!dp_core.gridDP_Click" textlink="">
      <xdr:nvSpPr>
        <xdr:cNvPr id="97" name="Rectangle 96">
          <a:extLst>
            <a:ext uri="{FF2B5EF4-FFF2-40B4-BE49-F238E27FC236}">
              <a16:creationId xmlns:a16="http://schemas.microsoft.com/office/drawing/2014/main" id="{1DA3FA9C-C6AA-47C5-B8BD-4E06F4823FC9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28</xdr:row>
      <xdr:rowOff>0</xdr:rowOff>
    </xdr:from>
    <xdr:to>
      <xdr:col>4</xdr:col>
      <xdr:colOff>279400</xdr:colOff>
      <xdr:row>29</xdr:row>
      <xdr:rowOff>12700</xdr:rowOff>
    </xdr:to>
    <xdr:sp macro="[1]!dp_core.gridDP_Click" textlink="">
      <xdr:nvSpPr>
        <xdr:cNvPr id="98" name="Rectangle 97">
          <a:extLst>
            <a:ext uri="{FF2B5EF4-FFF2-40B4-BE49-F238E27FC236}">
              <a16:creationId xmlns:a16="http://schemas.microsoft.com/office/drawing/2014/main" id="{CA18E03E-E554-4EB8-9901-5F2C879F0EFF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29</xdr:row>
      <xdr:rowOff>0</xdr:rowOff>
    </xdr:from>
    <xdr:to>
      <xdr:col>4</xdr:col>
      <xdr:colOff>279400</xdr:colOff>
      <xdr:row>30</xdr:row>
      <xdr:rowOff>12700</xdr:rowOff>
    </xdr:to>
    <xdr:sp macro="[1]!dp_core.gridDP_Click" textlink="">
      <xdr:nvSpPr>
        <xdr:cNvPr id="99" name="Rectangle 98">
          <a:extLst>
            <a:ext uri="{FF2B5EF4-FFF2-40B4-BE49-F238E27FC236}">
              <a16:creationId xmlns:a16="http://schemas.microsoft.com/office/drawing/2014/main" id="{9D05CDC1-AB1A-4621-9BA0-43DFAFCBC6D2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30</xdr:row>
      <xdr:rowOff>0</xdr:rowOff>
    </xdr:from>
    <xdr:to>
      <xdr:col>4</xdr:col>
      <xdr:colOff>279400</xdr:colOff>
      <xdr:row>31</xdr:row>
      <xdr:rowOff>12700</xdr:rowOff>
    </xdr:to>
    <xdr:sp macro="[1]!dp_core.gridDP_Click" textlink="">
      <xdr:nvSpPr>
        <xdr:cNvPr id="100" name="Rectangle 99">
          <a:extLst>
            <a:ext uri="{FF2B5EF4-FFF2-40B4-BE49-F238E27FC236}">
              <a16:creationId xmlns:a16="http://schemas.microsoft.com/office/drawing/2014/main" id="{C4D3FDB1-7E39-472B-9A7F-A6AED85A915D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31</xdr:row>
      <xdr:rowOff>0</xdr:rowOff>
    </xdr:from>
    <xdr:to>
      <xdr:col>4</xdr:col>
      <xdr:colOff>279400</xdr:colOff>
      <xdr:row>32</xdr:row>
      <xdr:rowOff>12700</xdr:rowOff>
    </xdr:to>
    <xdr:sp macro="[1]!dp_core.gridDP_Click" textlink="">
      <xdr:nvSpPr>
        <xdr:cNvPr id="101" name="Rectangle 100">
          <a:extLst>
            <a:ext uri="{FF2B5EF4-FFF2-40B4-BE49-F238E27FC236}">
              <a16:creationId xmlns:a16="http://schemas.microsoft.com/office/drawing/2014/main" id="{09ED4581-422E-4C10-A168-8E48CA0EDD96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32</xdr:row>
      <xdr:rowOff>0</xdr:rowOff>
    </xdr:from>
    <xdr:to>
      <xdr:col>4</xdr:col>
      <xdr:colOff>279400</xdr:colOff>
      <xdr:row>33</xdr:row>
      <xdr:rowOff>12700</xdr:rowOff>
    </xdr:to>
    <xdr:sp macro="[1]!dp_core.gridDP_Click" textlink="">
      <xdr:nvSpPr>
        <xdr:cNvPr id="102" name="Rectangle 101">
          <a:extLst>
            <a:ext uri="{FF2B5EF4-FFF2-40B4-BE49-F238E27FC236}">
              <a16:creationId xmlns:a16="http://schemas.microsoft.com/office/drawing/2014/main" id="{1E4D7850-EA3D-42BC-90C3-F0D0E123718C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279400</xdr:colOff>
      <xdr:row>34</xdr:row>
      <xdr:rowOff>12700</xdr:rowOff>
    </xdr:to>
    <xdr:sp macro="[1]!dp_core.gridDP_Click" textlink="">
      <xdr:nvSpPr>
        <xdr:cNvPr id="103" name="Rectangle 102">
          <a:extLst>
            <a:ext uri="{FF2B5EF4-FFF2-40B4-BE49-F238E27FC236}">
              <a16:creationId xmlns:a16="http://schemas.microsoft.com/office/drawing/2014/main" id="{F80A52D5-7AC3-430A-97F5-74001557A577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34</xdr:row>
      <xdr:rowOff>0</xdr:rowOff>
    </xdr:from>
    <xdr:to>
      <xdr:col>4</xdr:col>
      <xdr:colOff>279400</xdr:colOff>
      <xdr:row>35</xdr:row>
      <xdr:rowOff>12700</xdr:rowOff>
    </xdr:to>
    <xdr:sp macro="[1]!dp_core.gridDP_Click" textlink="">
      <xdr:nvSpPr>
        <xdr:cNvPr id="104" name="Rectangle 103">
          <a:extLst>
            <a:ext uri="{FF2B5EF4-FFF2-40B4-BE49-F238E27FC236}">
              <a16:creationId xmlns:a16="http://schemas.microsoft.com/office/drawing/2014/main" id="{40DF4EC3-2869-4940-AF7A-452A0CFE1507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35</xdr:row>
      <xdr:rowOff>0</xdr:rowOff>
    </xdr:from>
    <xdr:to>
      <xdr:col>4</xdr:col>
      <xdr:colOff>279400</xdr:colOff>
      <xdr:row>36</xdr:row>
      <xdr:rowOff>12700</xdr:rowOff>
    </xdr:to>
    <xdr:sp macro="[1]!dp_core.gridDP_Click" textlink="">
      <xdr:nvSpPr>
        <xdr:cNvPr id="105" name="Rectangle 104">
          <a:extLst>
            <a:ext uri="{FF2B5EF4-FFF2-40B4-BE49-F238E27FC236}">
              <a16:creationId xmlns:a16="http://schemas.microsoft.com/office/drawing/2014/main" id="{9663278E-B1DA-40FF-BB04-5F049BFD9E5D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25</xdr:row>
      <xdr:rowOff>0</xdr:rowOff>
    </xdr:from>
    <xdr:to>
      <xdr:col>4</xdr:col>
      <xdr:colOff>279400</xdr:colOff>
      <xdr:row>26</xdr:row>
      <xdr:rowOff>12700</xdr:rowOff>
    </xdr:to>
    <xdr:sp macro="[1]!dp_core.gridDP_Click" textlink="">
      <xdr:nvSpPr>
        <xdr:cNvPr id="112" name="Rectangle 111">
          <a:extLst>
            <a:ext uri="{FF2B5EF4-FFF2-40B4-BE49-F238E27FC236}">
              <a16:creationId xmlns:a16="http://schemas.microsoft.com/office/drawing/2014/main" id="{39783B98-48E7-4692-A95B-EA230BEA22AC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26</xdr:row>
      <xdr:rowOff>0</xdr:rowOff>
    </xdr:from>
    <xdr:to>
      <xdr:col>4</xdr:col>
      <xdr:colOff>279400</xdr:colOff>
      <xdr:row>27</xdr:row>
      <xdr:rowOff>12700</xdr:rowOff>
    </xdr:to>
    <xdr:sp macro="[1]!dp_core.gridDP_Click" textlink="">
      <xdr:nvSpPr>
        <xdr:cNvPr id="113" name="Rectangle 112">
          <a:extLst>
            <a:ext uri="{FF2B5EF4-FFF2-40B4-BE49-F238E27FC236}">
              <a16:creationId xmlns:a16="http://schemas.microsoft.com/office/drawing/2014/main" id="{07E0A570-0952-4171-A183-1C163EB3E1FE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27</xdr:row>
      <xdr:rowOff>0</xdr:rowOff>
    </xdr:from>
    <xdr:to>
      <xdr:col>4</xdr:col>
      <xdr:colOff>279400</xdr:colOff>
      <xdr:row>28</xdr:row>
      <xdr:rowOff>12700</xdr:rowOff>
    </xdr:to>
    <xdr:sp macro="[1]!dp_core.gridDP_Click" textlink="">
      <xdr:nvSpPr>
        <xdr:cNvPr id="114" name="Rectangle 113">
          <a:extLst>
            <a:ext uri="{FF2B5EF4-FFF2-40B4-BE49-F238E27FC236}">
              <a16:creationId xmlns:a16="http://schemas.microsoft.com/office/drawing/2014/main" id="{ED78D2EC-0DF0-43C2-93FA-F4FF00789BC4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28</xdr:row>
      <xdr:rowOff>0</xdr:rowOff>
    </xdr:from>
    <xdr:to>
      <xdr:col>4</xdr:col>
      <xdr:colOff>279400</xdr:colOff>
      <xdr:row>29</xdr:row>
      <xdr:rowOff>12700</xdr:rowOff>
    </xdr:to>
    <xdr:sp macro="[1]!dp_core.gridDP_Click" textlink="">
      <xdr:nvSpPr>
        <xdr:cNvPr id="115" name="Rectangle 114">
          <a:extLst>
            <a:ext uri="{FF2B5EF4-FFF2-40B4-BE49-F238E27FC236}">
              <a16:creationId xmlns:a16="http://schemas.microsoft.com/office/drawing/2014/main" id="{623B90C3-87CB-4E6F-ABD9-9F6DD069B02E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29</xdr:row>
      <xdr:rowOff>0</xdr:rowOff>
    </xdr:from>
    <xdr:to>
      <xdr:col>4</xdr:col>
      <xdr:colOff>279400</xdr:colOff>
      <xdr:row>30</xdr:row>
      <xdr:rowOff>12700</xdr:rowOff>
    </xdr:to>
    <xdr:sp macro="[1]!dp_core.gridDP_Click" textlink="">
      <xdr:nvSpPr>
        <xdr:cNvPr id="116" name="Rectangle 115">
          <a:extLst>
            <a:ext uri="{FF2B5EF4-FFF2-40B4-BE49-F238E27FC236}">
              <a16:creationId xmlns:a16="http://schemas.microsoft.com/office/drawing/2014/main" id="{813AD0B4-873E-4C40-A8B5-AC5B674DC03E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30</xdr:row>
      <xdr:rowOff>0</xdr:rowOff>
    </xdr:from>
    <xdr:to>
      <xdr:col>4</xdr:col>
      <xdr:colOff>279400</xdr:colOff>
      <xdr:row>31</xdr:row>
      <xdr:rowOff>12700</xdr:rowOff>
    </xdr:to>
    <xdr:sp macro="[1]!dp_core.gridDP_Click" textlink="">
      <xdr:nvSpPr>
        <xdr:cNvPr id="117" name="Rectangle 116">
          <a:extLst>
            <a:ext uri="{FF2B5EF4-FFF2-40B4-BE49-F238E27FC236}">
              <a16:creationId xmlns:a16="http://schemas.microsoft.com/office/drawing/2014/main" id="{3FEE7538-2A54-4F22-A146-AFE166EC10B1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31</xdr:row>
      <xdr:rowOff>0</xdr:rowOff>
    </xdr:from>
    <xdr:to>
      <xdr:col>4</xdr:col>
      <xdr:colOff>279400</xdr:colOff>
      <xdr:row>32</xdr:row>
      <xdr:rowOff>12700</xdr:rowOff>
    </xdr:to>
    <xdr:sp macro="[1]!dp_core.gridDP_Click" textlink="">
      <xdr:nvSpPr>
        <xdr:cNvPr id="118" name="Rectangle 117">
          <a:extLst>
            <a:ext uri="{FF2B5EF4-FFF2-40B4-BE49-F238E27FC236}">
              <a16:creationId xmlns:a16="http://schemas.microsoft.com/office/drawing/2014/main" id="{5A06E256-CF7A-47CA-9151-703ACA54589D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32</xdr:row>
      <xdr:rowOff>0</xdr:rowOff>
    </xdr:from>
    <xdr:to>
      <xdr:col>4</xdr:col>
      <xdr:colOff>279400</xdr:colOff>
      <xdr:row>33</xdr:row>
      <xdr:rowOff>12700</xdr:rowOff>
    </xdr:to>
    <xdr:sp macro="[1]!dp_core.gridDP_Click" textlink="">
      <xdr:nvSpPr>
        <xdr:cNvPr id="119" name="Rectangle 118">
          <a:extLst>
            <a:ext uri="{FF2B5EF4-FFF2-40B4-BE49-F238E27FC236}">
              <a16:creationId xmlns:a16="http://schemas.microsoft.com/office/drawing/2014/main" id="{EF78D31E-816B-44ED-B4C5-B2019C0D50A0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279400</xdr:colOff>
      <xdr:row>34</xdr:row>
      <xdr:rowOff>12700</xdr:rowOff>
    </xdr:to>
    <xdr:sp macro="[1]!dp_core.gridDP_Click" textlink="">
      <xdr:nvSpPr>
        <xdr:cNvPr id="120" name="Rectangle 119">
          <a:extLst>
            <a:ext uri="{FF2B5EF4-FFF2-40B4-BE49-F238E27FC236}">
              <a16:creationId xmlns:a16="http://schemas.microsoft.com/office/drawing/2014/main" id="{DC83882D-A359-4A0D-9C47-9E5E46C4858D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34</xdr:row>
      <xdr:rowOff>0</xdr:rowOff>
    </xdr:from>
    <xdr:to>
      <xdr:col>4</xdr:col>
      <xdr:colOff>279400</xdr:colOff>
      <xdr:row>35</xdr:row>
      <xdr:rowOff>12700</xdr:rowOff>
    </xdr:to>
    <xdr:sp macro="[1]!dp_core.gridDP_Click" textlink="">
      <xdr:nvSpPr>
        <xdr:cNvPr id="121" name="Rectangle 120">
          <a:extLst>
            <a:ext uri="{FF2B5EF4-FFF2-40B4-BE49-F238E27FC236}">
              <a16:creationId xmlns:a16="http://schemas.microsoft.com/office/drawing/2014/main" id="{122FA871-8454-45E0-91B7-92EAD367FEEF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35</xdr:row>
      <xdr:rowOff>0</xdr:rowOff>
    </xdr:from>
    <xdr:to>
      <xdr:col>4</xdr:col>
      <xdr:colOff>279400</xdr:colOff>
      <xdr:row>36</xdr:row>
      <xdr:rowOff>12700</xdr:rowOff>
    </xdr:to>
    <xdr:sp macro="[1]!dp_core.gridDP_Click" textlink="">
      <xdr:nvSpPr>
        <xdr:cNvPr id="122" name="Rectangle 121">
          <a:extLst>
            <a:ext uri="{FF2B5EF4-FFF2-40B4-BE49-F238E27FC236}">
              <a16:creationId xmlns:a16="http://schemas.microsoft.com/office/drawing/2014/main" id="{D135CD6B-F3FF-43A7-8D53-9F61EEE03C77}"/>
            </a:ext>
          </a:extLst>
        </xdr:cNvPr>
        <xdr:cNvSpPr/>
      </xdr:nvSpPr>
      <xdr:spPr>
        <a:xfrm>
          <a:off x="2152650" y="4781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38</xdr:row>
      <xdr:rowOff>0</xdr:rowOff>
    </xdr:from>
    <xdr:to>
      <xdr:col>4</xdr:col>
      <xdr:colOff>279400</xdr:colOff>
      <xdr:row>39</xdr:row>
      <xdr:rowOff>12700</xdr:rowOff>
    </xdr:to>
    <xdr:sp macro="[1]!dp_core.gridDP_Click" textlink="">
      <xdr:nvSpPr>
        <xdr:cNvPr id="167" name="Rectangle 166">
          <a:extLst>
            <a:ext uri="{FF2B5EF4-FFF2-40B4-BE49-F238E27FC236}">
              <a16:creationId xmlns:a16="http://schemas.microsoft.com/office/drawing/2014/main" id="{C3E998EE-7CB7-4EB0-8CC1-04242B08F395}"/>
            </a:ext>
          </a:extLst>
        </xdr:cNvPr>
        <xdr:cNvSpPr/>
      </xdr:nvSpPr>
      <xdr:spPr>
        <a:xfrm>
          <a:off x="2152650" y="5353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39</xdr:row>
      <xdr:rowOff>0</xdr:rowOff>
    </xdr:from>
    <xdr:to>
      <xdr:col>4</xdr:col>
      <xdr:colOff>279400</xdr:colOff>
      <xdr:row>40</xdr:row>
      <xdr:rowOff>12700</xdr:rowOff>
    </xdr:to>
    <xdr:sp macro="[1]!dp_core.gridDP_Click" textlink="">
      <xdr:nvSpPr>
        <xdr:cNvPr id="168" name="Rectangle 167">
          <a:extLst>
            <a:ext uri="{FF2B5EF4-FFF2-40B4-BE49-F238E27FC236}">
              <a16:creationId xmlns:a16="http://schemas.microsoft.com/office/drawing/2014/main" id="{F3F31F4B-4F2A-470B-BAD0-A9C9CFF34E05}"/>
            </a:ext>
          </a:extLst>
        </xdr:cNvPr>
        <xdr:cNvSpPr/>
      </xdr:nvSpPr>
      <xdr:spPr>
        <a:xfrm>
          <a:off x="2152650" y="5543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40</xdr:row>
      <xdr:rowOff>0</xdr:rowOff>
    </xdr:from>
    <xdr:to>
      <xdr:col>4</xdr:col>
      <xdr:colOff>279400</xdr:colOff>
      <xdr:row>41</xdr:row>
      <xdr:rowOff>12700</xdr:rowOff>
    </xdr:to>
    <xdr:sp macro="[1]!dp_core.gridDP_Click" textlink="">
      <xdr:nvSpPr>
        <xdr:cNvPr id="169" name="Rectangle 168">
          <a:extLst>
            <a:ext uri="{FF2B5EF4-FFF2-40B4-BE49-F238E27FC236}">
              <a16:creationId xmlns:a16="http://schemas.microsoft.com/office/drawing/2014/main" id="{CEA2375E-9991-41F0-8B78-DA64E1B08860}"/>
            </a:ext>
          </a:extLst>
        </xdr:cNvPr>
        <xdr:cNvSpPr/>
      </xdr:nvSpPr>
      <xdr:spPr>
        <a:xfrm>
          <a:off x="2152650" y="5734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41</xdr:row>
      <xdr:rowOff>0</xdr:rowOff>
    </xdr:from>
    <xdr:to>
      <xdr:col>4</xdr:col>
      <xdr:colOff>279400</xdr:colOff>
      <xdr:row>42</xdr:row>
      <xdr:rowOff>12700</xdr:rowOff>
    </xdr:to>
    <xdr:sp macro="[1]!dp_core.gridDP_Click" textlink="">
      <xdr:nvSpPr>
        <xdr:cNvPr id="170" name="Rectangle 169">
          <a:extLst>
            <a:ext uri="{FF2B5EF4-FFF2-40B4-BE49-F238E27FC236}">
              <a16:creationId xmlns:a16="http://schemas.microsoft.com/office/drawing/2014/main" id="{FE503B01-1401-410A-96CE-575D81CD29EB}"/>
            </a:ext>
          </a:extLst>
        </xdr:cNvPr>
        <xdr:cNvSpPr/>
      </xdr:nvSpPr>
      <xdr:spPr>
        <a:xfrm>
          <a:off x="2152650" y="5924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279400</xdr:colOff>
      <xdr:row>43</xdr:row>
      <xdr:rowOff>12700</xdr:rowOff>
    </xdr:to>
    <xdr:sp macro="[1]!dp_core.gridDP_Click" textlink="">
      <xdr:nvSpPr>
        <xdr:cNvPr id="171" name="Rectangle 170">
          <a:extLst>
            <a:ext uri="{FF2B5EF4-FFF2-40B4-BE49-F238E27FC236}">
              <a16:creationId xmlns:a16="http://schemas.microsoft.com/office/drawing/2014/main" id="{94DE980E-45E4-4113-BD91-B05D4B6B173F}"/>
            </a:ext>
          </a:extLst>
        </xdr:cNvPr>
        <xdr:cNvSpPr/>
      </xdr:nvSpPr>
      <xdr:spPr>
        <a:xfrm>
          <a:off x="2152650" y="6115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43</xdr:row>
      <xdr:rowOff>0</xdr:rowOff>
    </xdr:from>
    <xdr:to>
      <xdr:col>4</xdr:col>
      <xdr:colOff>279400</xdr:colOff>
      <xdr:row>44</xdr:row>
      <xdr:rowOff>12700</xdr:rowOff>
    </xdr:to>
    <xdr:sp macro="[1]!dp_core.gridDP_Click" textlink="">
      <xdr:nvSpPr>
        <xdr:cNvPr id="172" name="Rectangle 171">
          <a:extLst>
            <a:ext uri="{FF2B5EF4-FFF2-40B4-BE49-F238E27FC236}">
              <a16:creationId xmlns:a16="http://schemas.microsoft.com/office/drawing/2014/main" id="{BFC0C085-C240-4F41-A4F6-1371C6230640}"/>
            </a:ext>
          </a:extLst>
        </xdr:cNvPr>
        <xdr:cNvSpPr/>
      </xdr:nvSpPr>
      <xdr:spPr>
        <a:xfrm>
          <a:off x="2152650" y="6305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44</xdr:row>
      <xdr:rowOff>0</xdr:rowOff>
    </xdr:from>
    <xdr:to>
      <xdr:col>4</xdr:col>
      <xdr:colOff>279400</xdr:colOff>
      <xdr:row>45</xdr:row>
      <xdr:rowOff>12700</xdr:rowOff>
    </xdr:to>
    <xdr:sp macro="[1]!dp_core.gridDP_Click" textlink="">
      <xdr:nvSpPr>
        <xdr:cNvPr id="173" name="Rectangle 172">
          <a:extLst>
            <a:ext uri="{FF2B5EF4-FFF2-40B4-BE49-F238E27FC236}">
              <a16:creationId xmlns:a16="http://schemas.microsoft.com/office/drawing/2014/main" id="{B4DDDA9E-1C67-4291-B6F9-097A0548A8FC}"/>
            </a:ext>
          </a:extLst>
        </xdr:cNvPr>
        <xdr:cNvSpPr/>
      </xdr:nvSpPr>
      <xdr:spPr>
        <a:xfrm>
          <a:off x="2152650" y="6496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45</xdr:row>
      <xdr:rowOff>0</xdr:rowOff>
    </xdr:from>
    <xdr:to>
      <xdr:col>4</xdr:col>
      <xdr:colOff>279400</xdr:colOff>
      <xdr:row>46</xdr:row>
      <xdr:rowOff>12700</xdr:rowOff>
    </xdr:to>
    <xdr:sp macro="[1]!dp_core.gridDP_Click" textlink="">
      <xdr:nvSpPr>
        <xdr:cNvPr id="174" name="Rectangle 173">
          <a:extLst>
            <a:ext uri="{FF2B5EF4-FFF2-40B4-BE49-F238E27FC236}">
              <a16:creationId xmlns:a16="http://schemas.microsoft.com/office/drawing/2014/main" id="{A1161293-67FA-488D-BFDB-A600F3F26D62}"/>
            </a:ext>
          </a:extLst>
        </xdr:cNvPr>
        <xdr:cNvSpPr/>
      </xdr:nvSpPr>
      <xdr:spPr>
        <a:xfrm>
          <a:off x="2152650" y="6686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46</xdr:row>
      <xdr:rowOff>0</xdr:rowOff>
    </xdr:from>
    <xdr:to>
      <xdr:col>4</xdr:col>
      <xdr:colOff>279400</xdr:colOff>
      <xdr:row>47</xdr:row>
      <xdr:rowOff>12700</xdr:rowOff>
    </xdr:to>
    <xdr:sp macro="[1]!dp_core.gridDP_Click" textlink="">
      <xdr:nvSpPr>
        <xdr:cNvPr id="175" name="Rectangle 174">
          <a:extLst>
            <a:ext uri="{FF2B5EF4-FFF2-40B4-BE49-F238E27FC236}">
              <a16:creationId xmlns:a16="http://schemas.microsoft.com/office/drawing/2014/main" id="{0B6CEF40-2564-4521-B82E-C26E98877E9E}"/>
            </a:ext>
          </a:extLst>
        </xdr:cNvPr>
        <xdr:cNvSpPr/>
      </xdr:nvSpPr>
      <xdr:spPr>
        <a:xfrm>
          <a:off x="2152650" y="6877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47</xdr:row>
      <xdr:rowOff>0</xdr:rowOff>
    </xdr:from>
    <xdr:to>
      <xdr:col>4</xdr:col>
      <xdr:colOff>279400</xdr:colOff>
      <xdr:row>48</xdr:row>
      <xdr:rowOff>12700</xdr:rowOff>
    </xdr:to>
    <xdr:sp macro="[1]!dp_core.gridDP_Click" textlink="">
      <xdr:nvSpPr>
        <xdr:cNvPr id="176" name="Rectangle 175">
          <a:extLst>
            <a:ext uri="{FF2B5EF4-FFF2-40B4-BE49-F238E27FC236}">
              <a16:creationId xmlns:a16="http://schemas.microsoft.com/office/drawing/2014/main" id="{A17AFE5D-655F-4E5E-9CD2-B8ACF256FB29}"/>
            </a:ext>
          </a:extLst>
        </xdr:cNvPr>
        <xdr:cNvSpPr/>
      </xdr:nvSpPr>
      <xdr:spPr>
        <a:xfrm>
          <a:off x="2152650" y="7067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48</xdr:row>
      <xdr:rowOff>0</xdr:rowOff>
    </xdr:from>
    <xdr:to>
      <xdr:col>4</xdr:col>
      <xdr:colOff>279400</xdr:colOff>
      <xdr:row>49</xdr:row>
      <xdr:rowOff>12700</xdr:rowOff>
    </xdr:to>
    <xdr:sp macro="[1]!dp_core.gridDP_Click" textlink="">
      <xdr:nvSpPr>
        <xdr:cNvPr id="177" name="Rectangle 176">
          <a:extLst>
            <a:ext uri="{FF2B5EF4-FFF2-40B4-BE49-F238E27FC236}">
              <a16:creationId xmlns:a16="http://schemas.microsoft.com/office/drawing/2014/main" id="{0FE90A12-386A-4E50-9A9D-0D163CCB874E}"/>
            </a:ext>
          </a:extLst>
        </xdr:cNvPr>
        <xdr:cNvSpPr/>
      </xdr:nvSpPr>
      <xdr:spPr>
        <a:xfrm>
          <a:off x="2152650" y="7258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38</xdr:row>
      <xdr:rowOff>0</xdr:rowOff>
    </xdr:from>
    <xdr:to>
      <xdr:col>4</xdr:col>
      <xdr:colOff>279400</xdr:colOff>
      <xdr:row>39</xdr:row>
      <xdr:rowOff>12700</xdr:rowOff>
    </xdr:to>
    <xdr:sp macro="[1]!dp_core.gridDP_Click" textlink="">
      <xdr:nvSpPr>
        <xdr:cNvPr id="178" name="Rectangle 177">
          <a:extLst>
            <a:ext uri="{FF2B5EF4-FFF2-40B4-BE49-F238E27FC236}">
              <a16:creationId xmlns:a16="http://schemas.microsoft.com/office/drawing/2014/main" id="{508B894F-831C-4CFA-B0D2-3D65E9975923}"/>
            </a:ext>
          </a:extLst>
        </xdr:cNvPr>
        <xdr:cNvSpPr/>
      </xdr:nvSpPr>
      <xdr:spPr>
        <a:xfrm>
          <a:off x="2152650" y="5353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39</xdr:row>
      <xdr:rowOff>0</xdr:rowOff>
    </xdr:from>
    <xdr:to>
      <xdr:col>4</xdr:col>
      <xdr:colOff>279400</xdr:colOff>
      <xdr:row>40</xdr:row>
      <xdr:rowOff>12700</xdr:rowOff>
    </xdr:to>
    <xdr:sp macro="[1]!dp_core.gridDP_Click" textlink="">
      <xdr:nvSpPr>
        <xdr:cNvPr id="179" name="Rectangle 178">
          <a:extLst>
            <a:ext uri="{FF2B5EF4-FFF2-40B4-BE49-F238E27FC236}">
              <a16:creationId xmlns:a16="http://schemas.microsoft.com/office/drawing/2014/main" id="{FF305264-6117-491E-9C5B-C383A5FB11AA}"/>
            </a:ext>
          </a:extLst>
        </xdr:cNvPr>
        <xdr:cNvSpPr/>
      </xdr:nvSpPr>
      <xdr:spPr>
        <a:xfrm>
          <a:off x="2152650" y="5543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40</xdr:row>
      <xdr:rowOff>0</xdr:rowOff>
    </xdr:from>
    <xdr:to>
      <xdr:col>4</xdr:col>
      <xdr:colOff>279400</xdr:colOff>
      <xdr:row>41</xdr:row>
      <xdr:rowOff>12700</xdr:rowOff>
    </xdr:to>
    <xdr:sp macro="[1]!dp_core.gridDP_Click" textlink="">
      <xdr:nvSpPr>
        <xdr:cNvPr id="180" name="Rectangle 179">
          <a:extLst>
            <a:ext uri="{FF2B5EF4-FFF2-40B4-BE49-F238E27FC236}">
              <a16:creationId xmlns:a16="http://schemas.microsoft.com/office/drawing/2014/main" id="{397A1110-896F-40C2-9D3A-FE2073922B4D}"/>
            </a:ext>
          </a:extLst>
        </xdr:cNvPr>
        <xdr:cNvSpPr/>
      </xdr:nvSpPr>
      <xdr:spPr>
        <a:xfrm>
          <a:off x="2152650" y="5734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41</xdr:row>
      <xdr:rowOff>0</xdr:rowOff>
    </xdr:from>
    <xdr:to>
      <xdr:col>4</xdr:col>
      <xdr:colOff>279400</xdr:colOff>
      <xdr:row>42</xdr:row>
      <xdr:rowOff>12700</xdr:rowOff>
    </xdr:to>
    <xdr:sp macro="[1]!dp_core.gridDP_Click" textlink="">
      <xdr:nvSpPr>
        <xdr:cNvPr id="181" name="Rectangle 180">
          <a:extLst>
            <a:ext uri="{FF2B5EF4-FFF2-40B4-BE49-F238E27FC236}">
              <a16:creationId xmlns:a16="http://schemas.microsoft.com/office/drawing/2014/main" id="{ECA68E3F-28AE-4598-85CA-7253D87058EF}"/>
            </a:ext>
          </a:extLst>
        </xdr:cNvPr>
        <xdr:cNvSpPr/>
      </xdr:nvSpPr>
      <xdr:spPr>
        <a:xfrm>
          <a:off x="2152650" y="5924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279400</xdr:colOff>
      <xdr:row>43</xdr:row>
      <xdr:rowOff>12700</xdr:rowOff>
    </xdr:to>
    <xdr:sp macro="[1]!dp_core.gridDP_Click" textlink="">
      <xdr:nvSpPr>
        <xdr:cNvPr id="182" name="Rectangle 181">
          <a:extLst>
            <a:ext uri="{FF2B5EF4-FFF2-40B4-BE49-F238E27FC236}">
              <a16:creationId xmlns:a16="http://schemas.microsoft.com/office/drawing/2014/main" id="{610B98F6-9919-4BC9-AB2A-829676039070}"/>
            </a:ext>
          </a:extLst>
        </xdr:cNvPr>
        <xdr:cNvSpPr/>
      </xdr:nvSpPr>
      <xdr:spPr>
        <a:xfrm>
          <a:off x="2152650" y="6115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43</xdr:row>
      <xdr:rowOff>0</xdr:rowOff>
    </xdr:from>
    <xdr:to>
      <xdr:col>4</xdr:col>
      <xdr:colOff>279400</xdr:colOff>
      <xdr:row>44</xdr:row>
      <xdr:rowOff>12700</xdr:rowOff>
    </xdr:to>
    <xdr:sp macro="[1]!dp_core.gridDP_Click" textlink="">
      <xdr:nvSpPr>
        <xdr:cNvPr id="183" name="Rectangle 182">
          <a:extLst>
            <a:ext uri="{FF2B5EF4-FFF2-40B4-BE49-F238E27FC236}">
              <a16:creationId xmlns:a16="http://schemas.microsoft.com/office/drawing/2014/main" id="{890B51F4-F120-4CE4-BD15-E98C9587A756}"/>
            </a:ext>
          </a:extLst>
        </xdr:cNvPr>
        <xdr:cNvSpPr/>
      </xdr:nvSpPr>
      <xdr:spPr>
        <a:xfrm>
          <a:off x="2152650" y="6305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44</xdr:row>
      <xdr:rowOff>0</xdr:rowOff>
    </xdr:from>
    <xdr:to>
      <xdr:col>4</xdr:col>
      <xdr:colOff>279400</xdr:colOff>
      <xdr:row>45</xdr:row>
      <xdr:rowOff>12700</xdr:rowOff>
    </xdr:to>
    <xdr:sp macro="[1]!dp_core.gridDP_Click" textlink="">
      <xdr:nvSpPr>
        <xdr:cNvPr id="184" name="Rectangle 183">
          <a:extLst>
            <a:ext uri="{FF2B5EF4-FFF2-40B4-BE49-F238E27FC236}">
              <a16:creationId xmlns:a16="http://schemas.microsoft.com/office/drawing/2014/main" id="{D512A39A-ACBD-445F-92FD-B73636385E59}"/>
            </a:ext>
          </a:extLst>
        </xdr:cNvPr>
        <xdr:cNvSpPr/>
      </xdr:nvSpPr>
      <xdr:spPr>
        <a:xfrm>
          <a:off x="2152650" y="6496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45</xdr:row>
      <xdr:rowOff>0</xdr:rowOff>
    </xdr:from>
    <xdr:to>
      <xdr:col>4</xdr:col>
      <xdr:colOff>279400</xdr:colOff>
      <xdr:row>46</xdr:row>
      <xdr:rowOff>12700</xdr:rowOff>
    </xdr:to>
    <xdr:sp macro="[1]!dp_core.gridDP_Click" textlink="">
      <xdr:nvSpPr>
        <xdr:cNvPr id="185" name="Rectangle 184">
          <a:extLst>
            <a:ext uri="{FF2B5EF4-FFF2-40B4-BE49-F238E27FC236}">
              <a16:creationId xmlns:a16="http://schemas.microsoft.com/office/drawing/2014/main" id="{6A10E8DE-9B13-4330-B6EB-E874235A3EA1}"/>
            </a:ext>
          </a:extLst>
        </xdr:cNvPr>
        <xdr:cNvSpPr/>
      </xdr:nvSpPr>
      <xdr:spPr>
        <a:xfrm>
          <a:off x="2152650" y="6686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46</xdr:row>
      <xdr:rowOff>0</xdr:rowOff>
    </xdr:from>
    <xdr:to>
      <xdr:col>4</xdr:col>
      <xdr:colOff>279400</xdr:colOff>
      <xdr:row>47</xdr:row>
      <xdr:rowOff>12700</xdr:rowOff>
    </xdr:to>
    <xdr:sp macro="[1]!dp_core.gridDP_Click" textlink="">
      <xdr:nvSpPr>
        <xdr:cNvPr id="186" name="Rectangle 185">
          <a:extLst>
            <a:ext uri="{FF2B5EF4-FFF2-40B4-BE49-F238E27FC236}">
              <a16:creationId xmlns:a16="http://schemas.microsoft.com/office/drawing/2014/main" id="{2AA1F945-618F-4F74-81B8-D58A08AF39B5}"/>
            </a:ext>
          </a:extLst>
        </xdr:cNvPr>
        <xdr:cNvSpPr/>
      </xdr:nvSpPr>
      <xdr:spPr>
        <a:xfrm>
          <a:off x="2152650" y="6877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47</xdr:row>
      <xdr:rowOff>0</xdr:rowOff>
    </xdr:from>
    <xdr:to>
      <xdr:col>4</xdr:col>
      <xdr:colOff>279400</xdr:colOff>
      <xdr:row>48</xdr:row>
      <xdr:rowOff>12700</xdr:rowOff>
    </xdr:to>
    <xdr:sp macro="[1]!dp_core.gridDP_Click" textlink="">
      <xdr:nvSpPr>
        <xdr:cNvPr id="187" name="Rectangle 186">
          <a:extLst>
            <a:ext uri="{FF2B5EF4-FFF2-40B4-BE49-F238E27FC236}">
              <a16:creationId xmlns:a16="http://schemas.microsoft.com/office/drawing/2014/main" id="{76767CF7-8BAD-463D-80F3-1582AC6B7F96}"/>
            </a:ext>
          </a:extLst>
        </xdr:cNvPr>
        <xdr:cNvSpPr/>
      </xdr:nvSpPr>
      <xdr:spPr>
        <a:xfrm>
          <a:off x="2152650" y="70675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48</xdr:row>
      <xdr:rowOff>0</xdr:rowOff>
    </xdr:from>
    <xdr:to>
      <xdr:col>4</xdr:col>
      <xdr:colOff>279400</xdr:colOff>
      <xdr:row>49</xdr:row>
      <xdr:rowOff>12700</xdr:rowOff>
    </xdr:to>
    <xdr:sp macro="[1]!dp_core.gridDP_Click" textlink="">
      <xdr:nvSpPr>
        <xdr:cNvPr id="188" name="Rectangle 187">
          <a:extLst>
            <a:ext uri="{FF2B5EF4-FFF2-40B4-BE49-F238E27FC236}">
              <a16:creationId xmlns:a16="http://schemas.microsoft.com/office/drawing/2014/main" id="{3C900281-FACC-442B-92CF-D0A3F734A086}"/>
            </a:ext>
          </a:extLst>
        </xdr:cNvPr>
        <xdr:cNvSpPr/>
      </xdr:nvSpPr>
      <xdr:spPr>
        <a:xfrm>
          <a:off x="2152650" y="7258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38</xdr:row>
      <xdr:rowOff>0</xdr:rowOff>
    </xdr:from>
    <xdr:to>
      <xdr:col>4</xdr:col>
      <xdr:colOff>279400</xdr:colOff>
      <xdr:row>39</xdr:row>
      <xdr:rowOff>12700</xdr:rowOff>
    </xdr:to>
    <xdr:sp macro="[1]!dp_core.gridDP_Click" textlink="">
      <xdr:nvSpPr>
        <xdr:cNvPr id="196" name="Rectangle 195">
          <a:extLst>
            <a:ext uri="{FF2B5EF4-FFF2-40B4-BE49-F238E27FC236}">
              <a16:creationId xmlns:a16="http://schemas.microsoft.com/office/drawing/2014/main" id="{A60E6DBE-56D7-44B4-A9D3-1B730485137D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39</xdr:row>
      <xdr:rowOff>0</xdr:rowOff>
    </xdr:from>
    <xdr:to>
      <xdr:col>4</xdr:col>
      <xdr:colOff>279400</xdr:colOff>
      <xdr:row>40</xdr:row>
      <xdr:rowOff>12700</xdr:rowOff>
    </xdr:to>
    <xdr:sp macro="[1]!dp_core.gridDP_Click" textlink="">
      <xdr:nvSpPr>
        <xdr:cNvPr id="197" name="Rectangle 196">
          <a:extLst>
            <a:ext uri="{FF2B5EF4-FFF2-40B4-BE49-F238E27FC236}">
              <a16:creationId xmlns:a16="http://schemas.microsoft.com/office/drawing/2014/main" id="{55E10DB6-A750-4AC3-8724-3E4C41273223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40</xdr:row>
      <xdr:rowOff>0</xdr:rowOff>
    </xdr:from>
    <xdr:to>
      <xdr:col>4</xdr:col>
      <xdr:colOff>279400</xdr:colOff>
      <xdr:row>41</xdr:row>
      <xdr:rowOff>12700</xdr:rowOff>
    </xdr:to>
    <xdr:sp macro="[1]!dp_core.gridDP_Click" textlink="">
      <xdr:nvSpPr>
        <xdr:cNvPr id="198" name="Rectangle 197">
          <a:extLst>
            <a:ext uri="{FF2B5EF4-FFF2-40B4-BE49-F238E27FC236}">
              <a16:creationId xmlns:a16="http://schemas.microsoft.com/office/drawing/2014/main" id="{E94BC38C-21FB-45F7-AF54-B9D31ECA65F3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41</xdr:row>
      <xdr:rowOff>0</xdr:rowOff>
    </xdr:from>
    <xdr:to>
      <xdr:col>4</xdr:col>
      <xdr:colOff>279400</xdr:colOff>
      <xdr:row>42</xdr:row>
      <xdr:rowOff>12700</xdr:rowOff>
    </xdr:to>
    <xdr:sp macro="[1]!dp_core.gridDP_Click" textlink="">
      <xdr:nvSpPr>
        <xdr:cNvPr id="199" name="Rectangle 198">
          <a:extLst>
            <a:ext uri="{FF2B5EF4-FFF2-40B4-BE49-F238E27FC236}">
              <a16:creationId xmlns:a16="http://schemas.microsoft.com/office/drawing/2014/main" id="{066080B3-851E-49BA-951B-7452355D5A94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279400</xdr:colOff>
      <xdr:row>43</xdr:row>
      <xdr:rowOff>12700</xdr:rowOff>
    </xdr:to>
    <xdr:sp macro="[1]!dp_core.gridDP_Click" textlink="">
      <xdr:nvSpPr>
        <xdr:cNvPr id="200" name="Rectangle 199">
          <a:extLst>
            <a:ext uri="{FF2B5EF4-FFF2-40B4-BE49-F238E27FC236}">
              <a16:creationId xmlns:a16="http://schemas.microsoft.com/office/drawing/2014/main" id="{FD149DA9-78E5-470B-993F-BF97A0C104AF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43</xdr:row>
      <xdr:rowOff>0</xdr:rowOff>
    </xdr:from>
    <xdr:to>
      <xdr:col>4</xdr:col>
      <xdr:colOff>279400</xdr:colOff>
      <xdr:row>44</xdr:row>
      <xdr:rowOff>12700</xdr:rowOff>
    </xdr:to>
    <xdr:sp macro="[1]!dp_core.gridDP_Click" textlink="">
      <xdr:nvSpPr>
        <xdr:cNvPr id="201" name="Rectangle 200">
          <a:extLst>
            <a:ext uri="{FF2B5EF4-FFF2-40B4-BE49-F238E27FC236}">
              <a16:creationId xmlns:a16="http://schemas.microsoft.com/office/drawing/2014/main" id="{F650559E-6E7F-4356-9964-BC6BF8825B0A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44</xdr:row>
      <xdr:rowOff>0</xdr:rowOff>
    </xdr:from>
    <xdr:to>
      <xdr:col>4</xdr:col>
      <xdr:colOff>279400</xdr:colOff>
      <xdr:row>45</xdr:row>
      <xdr:rowOff>12700</xdr:rowOff>
    </xdr:to>
    <xdr:sp macro="[1]!dp_core.gridDP_Click" textlink="">
      <xdr:nvSpPr>
        <xdr:cNvPr id="202" name="Rectangle 201">
          <a:extLst>
            <a:ext uri="{FF2B5EF4-FFF2-40B4-BE49-F238E27FC236}">
              <a16:creationId xmlns:a16="http://schemas.microsoft.com/office/drawing/2014/main" id="{1CA4C0EB-2011-4D94-9F03-891F96163312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45</xdr:row>
      <xdr:rowOff>0</xdr:rowOff>
    </xdr:from>
    <xdr:to>
      <xdr:col>4</xdr:col>
      <xdr:colOff>279400</xdr:colOff>
      <xdr:row>46</xdr:row>
      <xdr:rowOff>12700</xdr:rowOff>
    </xdr:to>
    <xdr:sp macro="[1]!dp_core.gridDP_Click" textlink="">
      <xdr:nvSpPr>
        <xdr:cNvPr id="203" name="Rectangle 202">
          <a:extLst>
            <a:ext uri="{FF2B5EF4-FFF2-40B4-BE49-F238E27FC236}">
              <a16:creationId xmlns:a16="http://schemas.microsoft.com/office/drawing/2014/main" id="{0E8DE6F3-D8D9-407A-AAB7-38A6D6C99438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46</xdr:row>
      <xdr:rowOff>0</xdr:rowOff>
    </xdr:from>
    <xdr:to>
      <xdr:col>4</xdr:col>
      <xdr:colOff>279400</xdr:colOff>
      <xdr:row>47</xdr:row>
      <xdr:rowOff>12700</xdr:rowOff>
    </xdr:to>
    <xdr:sp macro="[1]!dp_core.gridDP_Click" textlink="">
      <xdr:nvSpPr>
        <xdr:cNvPr id="204" name="Rectangle 203">
          <a:extLst>
            <a:ext uri="{FF2B5EF4-FFF2-40B4-BE49-F238E27FC236}">
              <a16:creationId xmlns:a16="http://schemas.microsoft.com/office/drawing/2014/main" id="{7C9408A3-D466-4B2E-8A40-DCBF59BBBE0C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47</xdr:row>
      <xdr:rowOff>0</xdr:rowOff>
    </xdr:from>
    <xdr:to>
      <xdr:col>4</xdr:col>
      <xdr:colOff>279400</xdr:colOff>
      <xdr:row>48</xdr:row>
      <xdr:rowOff>12700</xdr:rowOff>
    </xdr:to>
    <xdr:sp macro="[1]!dp_core.gridDP_Click" textlink="">
      <xdr:nvSpPr>
        <xdr:cNvPr id="205" name="Rectangle 204">
          <a:extLst>
            <a:ext uri="{FF2B5EF4-FFF2-40B4-BE49-F238E27FC236}">
              <a16:creationId xmlns:a16="http://schemas.microsoft.com/office/drawing/2014/main" id="{A892DD41-1426-4548-9CEB-B4B38F4C3E5E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76200</xdr:colOff>
      <xdr:row>48</xdr:row>
      <xdr:rowOff>0</xdr:rowOff>
    </xdr:from>
    <xdr:to>
      <xdr:col>4</xdr:col>
      <xdr:colOff>279400</xdr:colOff>
      <xdr:row>49</xdr:row>
      <xdr:rowOff>12700</xdr:rowOff>
    </xdr:to>
    <xdr:sp macro="[1]!dp_core.gridDP_Click" textlink="">
      <xdr:nvSpPr>
        <xdr:cNvPr id="206" name="Rectangle 205">
          <a:extLst>
            <a:ext uri="{FF2B5EF4-FFF2-40B4-BE49-F238E27FC236}">
              <a16:creationId xmlns:a16="http://schemas.microsoft.com/office/drawing/2014/main" id="{C33CB62F-3DF7-439A-86B4-62A6562553AF}"/>
            </a:ext>
          </a:extLst>
        </xdr:cNvPr>
        <xdr:cNvSpPr/>
      </xdr:nvSpPr>
      <xdr:spPr>
        <a:xfrm>
          <a:off x="2152650" y="763905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samradapps_datepick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dp_core.gridDP_Click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DAA5-B7FF-40B7-AE3C-E204339CF01D}">
  <dimension ref="B2:V52"/>
  <sheetViews>
    <sheetView tabSelected="1" topLeftCell="B4" workbookViewId="0">
      <selection activeCell="S24" sqref="S24"/>
    </sheetView>
  </sheetViews>
  <sheetFormatPr defaultRowHeight="15"/>
  <cols>
    <col min="1" max="1" width="9.140625" style="2"/>
    <col min="2" max="2" width="3.5703125" style="2" customWidth="1"/>
    <col min="3" max="3" width="12.85546875" style="2" bestFit="1" customWidth="1"/>
    <col min="4" max="6" width="9.140625" style="2"/>
    <col min="7" max="7" width="12.140625" style="2" bestFit="1" customWidth="1"/>
    <col min="8" max="8" width="9.140625" style="2"/>
    <col min="9" max="9" width="10.7109375" style="2" bestFit="1" customWidth="1"/>
    <col min="10" max="10" width="10.28515625" style="2" bestFit="1" customWidth="1"/>
    <col min="11" max="11" width="9.140625" style="2"/>
    <col min="12" max="12" width="13.28515625" style="2" customWidth="1"/>
    <col min="13" max="13" width="9.140625" style="2"/>
    <col min="14" max="18" width="9.140625" style="2" customWidth="1"/>
    <col min="19" max="19" width="14.140625" style="2" customWidth="1"/>
    <col min="20" max="21" width="9.140625" style="2" customWidth="1"/>
    <col min="22" max="16384" width="9.140625" style="2"/>
  </cols>
  <sheetData>
    <row r="2" spans="2:19">
      <c r="C2" s="2" t="s">
        <v>14</v>
      </c>
      <c r="D2" s="2" t="s">
        <v>9</v>
      </c>
    </row>
    <row r="3" spans="2:19">
      <c r="C3" s="2" t="s">
        <v>13</v>
      </c>
      <c r="D3" s="2">
        <v>2022</v>
      </c>
    </row>
    <row r="4" spans="2:19" ht="31.5" customHeight="1">
      <c r="C4" s="2" t="s">
        <v>14</v>
      </c>
      <c r="D4" s="1" t="s">
        <v>0</v>
      </c>
      <c r="E4" s="2" t="s">
        <v>15</v>
      </c>
      <c r="F4" s="2" t="s">
        <v>16</v>
      </c>
      <c r="G4" s="1" t="s">
        <v>22</v>
      </c>
      <c r="H4" s="1" t="s">
        <v>17</v>
      </c>
      <c r="I4" s="1" t="s">
        <v>23</v>
      </c>
      <c r="J4" s="1" t="s">
        <v>18</v>
      </c>
      <c r="K4" s="1" t="s">
        <v>19</v>
      </c>
      <c r="L4" s="1" t="s">
        <v>20</v>
      </c>
    </row>
    <row r="5" spans="2:19">
      <c r="B5" s="2">
        <v>9</v>
      </c>
      <c r="C5" s="3" t="str">
        <f>VLOOKUP($B$5,$B$24:$P$49,3,0)</f>
        <v>rujan 2022</v>
      </c>
      <c r="D5" s="11">
        <f>VLOOKUP($B5,$B$24:$P$49,7,0)</f>
        <v>30</v>
      </c>
      <c r="E5" s="11">
        <f>VLOOKUP($B5,$B$24:$P$49,8,0)</f>
        <v>4</v>
      </c>
      <c r="F5" s="11">
        <f>VLOOKUP($B5,$B$24:$P$49,10,0)</f>
        <v>4</v>
      </c>
      <c r="G5" s="11">
        <f>VLOOKUP($B5,$B$24:$P$49,12,0)</f>
        <v>0</v>
      </c>
      <c r="H5" s="11">
        <f>VLOOKUP($B5,$B$24:$P$49,13,0)</f>
        <v>22</v>
      </c>
      <c r="I5" s="11">
        <f>H5*5.5</f>
        <v>121</v>
      </c>
      <c r="J5" s="11">
        <f>H5*2</f>
        <v>44</v>
      </c>
      <c r="K5" s="11">
        <f>H5*0.5</f>
        <v>11</v>
      </c>
      <c r="L5" s="11">
        <f>I5+J5+K5</f>
        <v>176</v>
      </c>
      <c r="R5" s="2" t="s">
        <v>1</v>
      </c>
      <c r="S5" s="2">
        <v>2021</v>
      </c>
    </row>
    <row r="6" spans="2:19">
      <c r="B6" s="2">
        <v>10</v>
      </c>
      <c r="C6" s="3" t="str">
        <f t="shared" ref="C6:C16" si="0">VLOOKUP(B6,$B$24:$P$49,3,0)</f>
        <v>listopad 2022</v>
      </c>
      <c r="D6" s="11">
        <f t="shared" ref="D6:D16" si="1">VLOOKUP($B6,$B$24:$P$49,7,0)</f>
        <v>31</v>
      </c>
      <c r="E6" s="11">
        <f t="shared" ref="E6:E16" si="2">VLOOKUP($B6,$B$24:$P$49,8,0)</f>
        <v>5</v>
      </c>
      <c r="F6" s="11">
        <f t="shared" ref="F6:F16" si="3">VLOOKUP($B6,$B$24:$P$49,10,0)</f>
        <v>5</v>
      </c>
      <c r="G6" s="11">
        <f t="shared" ref="G6:G16" si="4">VLOOKUP($B6,$B$24:$P$49,12,0)</f>
        <v>0</v>
      </c>
      <c r="H6" s="11">
        <f t="shared" ref="H6:H16" si="5">VLOOKUP($B6,$B$24:$P$49,13,0)</f>
        <v>21</v>
      </c>
      <c r="I6" s="11">
        <f t="shared" ref="I6:I16" si="6">H6*5.5</f>
        <v>115.5</v>
      </c>
      <c r="J6" s="11">
        <f t="shared" ref="J6:J16" si="7">H6*2</f>
        <v>42</v>
      </c>
      <c r="K6" s="11">
        <f t="shared" ref="K6:K16" si="8">H6*0.5</f>
        <v>10.5</v>
      </c>
      <c r="L6" s="11">
        <f t="shared" ref="L6:L16" si="9">I6+J6+K6</f>
        <v>168</v>
      </c>
      <c r="R6" s="2" t="s">
        <v>2</v>
      </c>
      <c r="S6" s="2">
        <v>2022</v>
      </c>
    </row>
    <row r="7" spans="2:19">
      <c r="B7" s="2">
        <v>11</v>
      </c>
      <c r="C7" s="3" t="str">
        <f t="shared" si="0"/>
        <v>studeni 2022</v>
      </c>
      <c r="D7" s="11">
        <f t="shared" si="1"/>
        <v>30</v>
      </c>
      <c r="E7" s="11">
        <f t="shared" si="2"/>
        <v>4</v>
      </c>
      <c r="F7" s="11">
        <f t="shared" si="3"/>
        <v>4</v>
      </c>
      <c r="G7" s="11">
        <f t="shared" si="4"/>
        <v>2</v>
      </c>
      <c r="H7" s="11">
        <f t="shared" si="5"/>
        <v>20</v>
      </c>
      <c r="I7" s="11">
        <f t="shared" si="6"/>
        <v>110</v>
      </c>
      <c r="J7" s="11">
        <f t="shared" si="7"/>
        <v>40</v>
      </c>
      <c r="K7" s="11">
        <f t="shared" si="8"/>
        <v>10</v>
      </c>
      <c r="L7" s="11">
        <f t="shared" si="9"/>
        <v>160</v>
      </c>
      <c r="R7" s="2" t="s">
        <v>3</v>
      </c>
      <c r="S7" s="2">
        <v>2023</v>
      </c>
    </row>
    <row r="8" spans="2:19">
      <c r="B8" s="2">
        <v>12</v>
      </c>
      <c r="C8" s="3" t="str">
        <f t="shared" si="0"/>
        <v>prosinac 2022</v>
      </c>
      <c r="D8" s="11">
        <f t="shared" si="1"/>
        <v>31</v>
      </c>
      <c r="E8" s="11">
        <f t="shared" si="2"/>
        <v>5</v>
      </c>
      <c r="F8" s="11">
        <f t="shared" si="3"/>
        <v>4</v>
      </c>
      <c r="G8" s="11">
        <f t="shared" si="4"/>
        <v>1</v>
      </c>
      <c r="H8" s="11">
        <f t="shared" si="5"/>
        <v>21</v>
      </c>
      <c r="I8" s="11">
        <f t="shared" si="6"/>
        <v>115.5</v>
      </c>
      <c r="J8" s="11">
        <f t="shared" si="7"/>
        <v>42</v>
      </c>
      <c r="K8" s="11">
        <f t="shared" si="8"/>
        <v>10.5</v>
      </c>
      <c r="L8" s="11">
        <f t="shared" si="9"/>
        <v>168</v>
      </c>
      <c r="R8" s="2" t="s">
        <v>4</v>
      </c>
      <c r="S8" s="2">
        <v>2024</v>
      </c>
    </row>
    <row r="9" spans="2:19">
      <c r="B9" s="2">
        <v>14</v>
      </c>
      <c r="C9" s="3" t="str">
        <f t="shared" si="0"/>
        <v>siječanj 2023</v>
      </c>
      <c r="D9" s="11">
        <f t="shared" si="1"/>
        <v>31</v>
      </c>
      <c r="E9" s="11">
        <f t="shared" si="2"/>
        <v>4</v>
      </c>
      <c r="F9" s="11">
        <f t="shared" si="3"/>
        <v>5</v>
      </c>
      <c r="G9" s="11">
        <f t="shared" si="4"/>
        <v>1</v>
      </c>
      <c r="H9" s="11">
        <f t="shared" si="5"/>
        <v>21</v>
      </c>
      <c r="I9" s="11">
        <f t="shared" si="6"/>
        <v>115.5</v>
      </c>
      <c r="J9" s="11">
        <f t="shared" si="7"/>
        <v>42</v>
      </c>
      <c r="K9" s="11">
        <f t="shared" si="8"/>
        <v>10.5</v>
      </c>
      <c r="L9" s="11">
        <f t="shared" si="9"/>
        <v>168</v>
      </c>
      <c r="R9" s="2" t="s">
        <v>5</v>
      </c>
      <c r="S9" s="2">
        <v>2025</v>
      </c>
    </row>
    <row r="10" spans="2:19">
      <c r="B10" s="2">
        <v>15</v>
      </c>
      <c r="C10" s="3" t="str">
        <f t="shared" si="0"/>
        <v>veljača 2023</v>
      </c>
      <c r="D10" s="11">
        <f t="shared" si="1"/>
        <v>28</v>
      </c>
      <c r="E10" s="11">
        <f t="shared" si="2"/>
        <v>4</v>
      </c>
      <c r="F10" s="11">
        <f t="shared" si="3"/>
        <v>4</v>
      </c>
      <c r="G10" s="11">
        <f t="shared" si="4"/>
        <v>0</v>
      </c>
      <c r="H10" s="11">
        <f t="shared" si="5"/>
        <v>20</v>
      </c>
      <c r="I10" s="11">
        <f t="shared" si="6"/>
        <v>110</v>
      </c>
      <c r="J10" s="11">
        <f t="shared" si="7"/>
        <v>40</v>
      </c>
      <c r="K10" s="11">
        <f t="shared" si="8"/>
        <v>10</v>
      </c>
      <c r="L10" s="11">
        <f t="shared" si="9"/>
        <v>160</v>
      </c>
      <c r="R10" s="2" t="s">
        <v>6</v>
      </c>
      <c r="S10" s="2">
        <v>2026</v>
      </c>
    </row>
    <row r="11" spans="2:19">
      <c r="B11" s="2">
        <v>16</v>
      </c>
      <c r="C11" s="3" t="str">
        <f t="shared" si="0"/>
        <v>ožujak 2023</v>
      </c>
      <c r="D11" s="11">
        <f t="shared" si="1"/>
        <v>31</v>
      </c>
      <c r="E11" s="11">
        <f t="shared" si="2"/>
        <v>4</v>
      </c>
      <c r="F11" s="11">
        <f t="shared" si="3"/>
        <v>4</v>
      </c>
      <c r="G11" s="11">
        <f t="shared" si="4"/>
        <v>0</v>
      </c>
      <c r="H11" s="11">
        <f t="shared" si="5"/>
        <v>23</v>
      </c>
      <c r="I11" s="11">
        <f t="shared" si="6"/>
        <v>126.5</v>
      </c>
      <c r="J11" s="11">
        <f t="shared" si="7"/>
        <v>46</v>
      </c>
      <c r="K11" s="11">
        <f t="shared" si="8"/>
        <v>11.5</v>
      </c>
      <c r="L11" s="11">
        <f t="shared" si="9"/>
        <v>184</v>
      </c>
      <c r="R11" s="2" t="s">
        <v>7</v>
      </c>
      <c r="S11" s="2">
        <v>2027</v>
      </c>
    </row>
    <row r="12" spans="2:19">
      <c r="B12" s="2">
        <v>17</v>
      </c>
      <c r="C12" s="3" t="str">
        <f t="shared" si="0"/>
        <v>travanj 2023</v>
      </c>
      <c r="D12" s="11">
        <f t="shared" si="1"/>
        <v>30</v>
      </c>
      <c r="E12" s="11">
        <f t="shared" si="2"/>
        <v>5</v>
      </c>
      <c r="F12" s="11">
        <f t="shared" si="3"/>
        <v>5</v>
      </c>
      <c r="G12" s="11">
        <f t="shared" si="4"/>
        <v>2</v>
      </c>
      <c r="H12" s="11">
        <f t="shared" si="5"/>
        <v>18</v>
      </c>
      <c r="I12" s="11">
        <f t="shared" si="6"/>
        <v>99</v>
      </c>
      <c r="J12" s="11">
        <f t="shared" si="7"/>
        <v>36</v>
      </c>
      <c r="K12" s="11">
        <f t="shared" si="8"/>
        <v>9</v>
      </c>
      <c r="L12" s="11">
        <f t="shared" si="9"/>
        <v>144</v>
      </c>
      <c r="R12" s="2" t="s">
        <v>8</v>
      </c>
      <c r="S12" s="2">
        <v>2028</v>
      </c>
    </row>
    <row r="13" spans="2:19">
      <c r="B13" s="2">
        <v>18</v>
      </c>
      <c r="C13" s="3" t="str">
        <f t="shared" si="0"/>
        <v>svibanj 2023</v>
      </c>
      <c r="D13" s="11">
        <f t="shared" si="1"/>
        <v>31</v>
      </c>
      <c r="E13" s="11">
        <f t="shared" si="2"/>
        <v>4</v>
      </c>
      <c r="F13" s="11">
        <f t="shared" si="3"/>
        <v>4</v>
      </c>
      <c r="G13" s="11">
        <f t="shared" si="4"/>
        <v>2</v>
      </c>
      <c r="H13" s="11">
        <f t="shared" si="5"/>
        <v>21</v>
      </c>
      <c r="I13" s="11">
        <f t="shared" si="6"/>
        <v>115.5</v>
      </c>
      <c r="J13" s="11">
        <f t="shared" si="7"/>
        <v>42</v>
      </c>
      <c r="K13" s="11">
        <f t="shared" si="8"/>
        <v>10.5</v>
      </c>
      <c r="L13" s="11">
        <f t="shared" si="9"/>
        <v>168</v>
      </c>
      <c r="R13" s="2" t="s">
        <v>9</v>
      </c>
      <c r="S13" s="2">
        <v>2029</v>
      </c>
    </row>
    <row r="14" spans="2:19">
      <c r="B14" s="2">
        <v>19</v>
      </c>
      <c r="C14" s="3" t="str">
        <f t="shared" si="0"/>
        <v>lipanj 2023</v>
      </c>
      <c r="D14" s="11">
        <f t="shared" si="1"/>
        <v>30</v>
      </c>
      <c r="E14" s="11">
        <f t="shared" si="2"/>
        <v>4</v>
      </c>
      <c r="F14" s="11">
        <f t="shared" si="3"/>
        <v>4</v>
      </c>
      <c r="G14" s="11">
        <f t="shared" si="4"/>
        <v>2</v>
      </c>
      <c r="H14" s="11">
        <f t="shared" si="5"/>
        <v>20</v>
      </c>
      <c r="I14" s="11">
        <f t="shared" si="6"/>
        <v>110</v>
      </c>
      <c r="J14" s="11">
        <f t="shared" si="7"/>
        <v>40</v>
      </c>
      <c r="K14" s="11">
        <f t="shared" si="8"/>
        <v>10</v>
      </c>
      <c r="L14" s="11">
        <f t="shared" si="9"/>
        <v>160</v>
      </c>
      <c r="R14" s="2" t="s">
        <v>10</v>
      </c>
      <c r="S14" s="2">
        <v>2030</v>
      </c>
    </row>
    <row r="15" spans="2:19">
      <c r="B15" s="2">
        <v>20</v>
      </c>
      <c r="C15" s="3" t="str">
        <f t="shared" si="0"/>
        <v>srpanj 2023</v>
      </c>
      <c r="D15" s="11">
        <f t="shared" si="1"/>
        <v>31</v>
      </c>
      <c r="E15" s="11">
        <f t="shared" si="2"/>
        <v>5</v>
      </c>
      <c r="F15" s="11">
        <f t="shared" si="3"/>
        <v>5</v>
      </c>
      <c r="G15" s="11">
        <f t="shared" si="4"/>
        <v>0</v>
      </c>
      <c r="H15" s="11">
        <f t="shared" si="5"/>
        <v>21</v>
      </c>
      <c r="I15" s="11">
        <f t="shared" si="6"/>
        <v>115.5</v>
      </c>
      <c r="J15" s="11">
        <f t="shared" si="7"/>
        <v>42</v>
      </c>
      <c r="K15" s="11">
        <f t="shared" si="8"/>
        <v>10.5</v>
      </c>
      <c r="L15" s="11">
        <f t="shared" si="9"/>
        <v>168</v>
      </c>
      <c r="R15" s="2" t="s">
        <v>11</v>
      </c>
      <c r="S15" s="2">
        <v>2031</v>
      </c>
    </row>
    <row r="16" spans="2:19">
      <c r="B16" s="2">
        <v>21</v>
      </c>
      <c r="C16" s="3" t="str">
        <f t="shared" si="0"/>
        <v>kolovoz 2023</v>
      </c>
      <c r="D16" s="11">
        <f t="shared" si="1"/>
        <v>31</v>
      </c>
      <c r="E16" s="11">
        <f t="shared" si="2"/>
        <v>4</v>
      </c>
      <c r="F16" s="11">
        <f t="shared" si="3"/>
        <v>4</v>
      </c>
      <c r="G16" s="11">
        <f t="shared" si="4"/>
        <v>2</v>
      </c>
      <c r="H16" s="11">
        <f t="shared" si="5"/>
        <v>22</v>
      </c>
      <c r="I16" s="11">
        <f t="shared" si="6"/>
        <v>121</v>
      </c>
      <c r="J16" s="11">
        <f t="shared" si="7"/>
        <v>44</v>
      </c>
      <c r="K16" s="11">
        <f t="shared" si="8"/>
        <v>11</v>
      </c>
      <c r="L16" s="11">
        <f t="shared" si="9"/>
        <v>176</v>
      </c>
      <c r="R16" s="2" t="s">
        <v>12</v>
      </c>
      <c r="S16" s="2">
        <v>2032</v>
      </c>
    </row>
    <row r="17" spans="2:22">
      <c r="C17" s="3"/>
    </row>
    <row r="18" spans="2:22">
      <c r="D18" s="2">
        <f>SUM(D5:D17)</f>
        <v>365</v>
      </c>
      <c r="E18" s="2">
        <f t="shared" ref="E18:L18" si="10">SUM(E5:E17)</f>
        <v>52</v>
      </c>
      <c r="F18" s="2">
        <f t="shared" si="10"/>
        <v>52</v>
      </c>
      <c r="G18" s="2">
        <f t="shared" si="10"/>
        <v>12</v>
      </c>
      <c r="H18" s="2">
        <f t="shared" si="10"/>
        <v>250</v>
      </c>
      <c r="I18" s="2">
        <f t="shared" si="10"/>
        <v>1375</v>
      </c>
      <c r="J18" s="2">
        <f t="shared" si="10"/>
        <v>500</v>
      </c>
      <c r="K18" s="2">
        <f t="shared" si="10"/>
        <v>125</v>
      </c>
      <c r="L18" s="2">
        <f t="shared" si="10"/>
        <v>2000</v>
      </c>
    </row>
    <row r="22" spans="2:2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</row>
    <row r="23" spans="2:22">
      <c r="C23" s="2" t="s">
        <v>24</v>
      </c>
    </row>
    <row r="24" spans="2:22" ht="45">
      <c r="F24" s="2" t="s">
        <v>25</v>
      </c>
      <c r="G24" s="2" t="s">
        <v>26</v>
      </c>
      <c r="H24" s="1" t="s">
        <v>0</v>
      </c>
      <c r="I24" s="2" t="s">
        <v>27</v>
      </c>
      <c r="J24" s="2" t="s">
        <v>15</v>
      </c>
      <c r="K24" s="2" t="s">
        <v>28</v>
      </c>
      <c r="L24" s="2" t="s">
        <v>16</v>
      </c>
      <c r="M24" s="1" t="s">
        <v>22</v>
      </c>
      <c r="N24" s="1" t="s">
        <v>17</v>
      </c>
      <c r="O24" s="1" t="s">
        <v>21</v>
      </c>
      <c r="S24" s="2" t="s">
        <v>29</v>
      </c>
    </row>
    <row r="25" spans="2:22">
      <c r="B25" s="2">
        <v>1</v>
      </c>
      <c r="C25" s="6" t="s">
        <v>1</v>
      </c>
      <c r="D25" s="12" t="str">
        <f>CONCATENATE(C25," ",$D$3)</f>
        <v>siječanj 2022</v>
      </c>
      <c r="E25" s="12"/>
      <c r="F25" s="7">
        <f>DATEVALUE("1-"&amp;C25&amp;"-"&amp;$D$3)</f>
        <v>44562</v>
      </c>
      <c r="G25" s="5">
        <f>F25+O25-1</f>
        <v>44592</v>
      </c>
      <c r="H25" s="2">
        <f>G25-F25+1</f>
        <v>31</v>
      </c>
      <c r="I25" s="2">
        <f>H25-J25</f>
        <v>5</v>
      </c>
      <c r="J25" s="4">
        <f>NETWORKDAYS.INTL(F25,G25,17)</f>
        <v>26</v>
      </c>
      <c r="K25" s="2">
        <f>H25-L25</f>
        <v>5</v>
      </c>
      <c r="L25" s="2">
        <f>NETWORKDAYS.INTL(F25,G25,11)</f>
        <v>26</v>
      </c>
      <c r="M25" s="14">
        <f>L25-P25</f>
        <v>1</v>
      </c>
      <c r="N25" s="2">
        <f>NETWORKDAYS(F25,G25,INDEX($S$25:$S$60,,MATCH($S$24,$S$24:$S$24,0)))</f>
        <v>20</v>
      </c>
      <c r="O25" s="2">
        <f>DAY(DATE(YEAR(F25),MONTH(F25)+1,1)-1)</f>
        <v>31</v>
      </c>
      <c r="P25" s="2">
        <f>NETWORKDAYS.INTL(F25,G25,16,$S$25:$S$60)</f>
        <v>25</v>
      </c>
      <c r="S25" s="10">
        <v>44562</v>
      </c>
      <c r="V25" s="2">
        <f>P25+K25+I25</f>
        <v>35</v>
      </c>
    </row>
    <row r="26" spans="2:22">
      <c r="B26" s="2">
        <v>2</v>
      </c>
      <c r="C26" s="6" t="s">
        <v>2</v>
      </c>
      <c r="D26" s="13" t="str">
        <f t="shared" ref="D26:D36" si="11">CONCATENATE(C26," ",$D$3)</f>
        <v>veljača 2022</v>
      </c>
      <c r="E26" s="13"/>
      <c r="F26" s="7">
        <f>DATEVALUE("1-"&amp;C26&amp;"-"&amp;$D$3)</f>
        <v>44593</v>
      </c>
      <c r="G26" s="5">
        <f t="shared" ref="G26:G49" si="12">F26+O26-1</f>
        <v>44620</v>
      </c>
      <c r="H26" s="2">
        <f t="shared" ref="H26:H49" si="13">G26-F26+1</f>
        <v>28</v>
      </c>
      <c r="I26" s="2">
        <f t="shared" ref="I26:I49" si="14">H26-J26</f>
        <v>4</v>
      </c>
      <c r="J26" s="4">
        <f t="shared" ref="J26:J49" si="15">NETWORKDAYS.INTL(F26,G26,17)</f>
        <v>24</v>
      </c>
      <c r="K26" s="2">
        <f t="shared" ref="K26:K49" si="16">H26-L26</f>
        <v>4</v>
      </c>
      <c r="L26" s="2">
        <f t="shared" ref="L26:L49" si="17">NETWORKDAYS.INTL(F26,G26,11)</f>
        <v>24</v>
      </c>
      <c r="M26" s="14">
        <f t="shared" ref="M26:M49" si="18">L26-P26</f>
        <v>0</v>
      </c>
      <c r="N26" s="2">
        <f t="shared" ref="N26:N49" si="19">NETWORKDAYS(F26,G26,INDEX($S$25:$S$60,,MATCH($S$24,$S$24:$S$24,0)))</f>
        <v>20</v>
      </c>
      <c r="O26" s="2">
        <f t="shared" ref="O26:O49" si="20">DAY(DATE(YEAR(F26),MONTH(F26)+1,1)-1)</f>
        <v>28</v>
      </c>
      <c r="P26" s="2">
        <f t="shared" ref="P26:P49" si="21">NETWORKDAYS.INTL(F26,G26,11,$S$25:$S$60)</f>
        <v>24</v>
      </c>
      <c r="S26" s="10">
        <v>44567</v>
      </c>
    </row>
    <row r="27" spans="2:22">
      <c r="B27" s="2">
        <v>3</v>
      </c>
      <c r="C27" s="6" t="s">
        <v>3</v>
      </c>
      <c r="D27" s="13" t="str">
        <f t="shared" si="11"/>
        <v>ožujak 2022</v>
      </c>
      <c r="E27" s="13"/>
      <c r="F27" s="7">
        <f t="shared" ref="F27:F36" si="22">DATEVALUE("1-"&amp;C27&amp;"-"&amp;$D$3)</f>
        <v>44621</v>
      </c>
      <c r="G27" s="5">
        <f t="shared" si="12"/>
        <v>44651</v>
      </c>
      <c r="H27" s="2">
        <f t="shared" si="13"/>
        <v>31</v>
      </c>
      <c r="I27" s="2">
        <f t="shared" si="14"/>
        <v>4</v>
      </c>
      <c r="J27" s="4">
        <f t="shared" si="15"/>
        <v>27</v>
      </c>
      <c r="K27" s="2">
        <f t="shared" si="16"/>
        <v>4</v>
      </c>
      <c r="L27" s="2">
        <f t="shared" si="17"/>
        <v>27</v>
      </c>
      <c r="M27" s="14">
        <f t="shared" si="18"/>
        <v>0</v>
      </c>
      <c r="N27" s="2">
        <f t="shared" si="19"/>
        <v>23</v>
      </c>
      <c r="O27" s="2">
        <f t="shared" si="20"/>
        <v>31</v>
      </c>
      <c r="P27" s="2">
        <f t="shared" si="21"/>
        <v>27</v>
      </c>
      <c r="S27" s="10">
        <v>44668</v>
      </c>
    </row>
    <row r="28" spans="2:22">
      <c r="B28" s="2">
        <v>4</v>
      </c>
      <c r="C28" s="6" t="s">
        <v>4</v>
      </c>
      <c r="D28" s="13" t="str">
        <f t="shared" si="11"/>
        <v>travanj 2022</v>
      </c>
      <c r="E28" s="13"/>
      <c r="F28" s="7">
        <f t="shared" si="22"/>
        <v>44652</v>
      </c>
      <c r="G28" s="5">
        <f t="shared" si="12"/>
        <v>44681</v>
      </c>
      <c r="H28" s="2">
        <f t="shared" si="13"/>
        <v>30</v>
      </c>
      <c r="I28" s="2">
        <f t="shared" si="14"/>
        <v>5</v>
      </c>
      <c r="J28" s="4">
        <f t="shared" si="15"/>
        <v>25</v>
      </c>
      <c r="K28" s="2">
        <f t="shared" si="16"/>
        <v>4</v>
      </c>
      <c r="L28" s="2">
        <f t="shared" si="17"/>
        <v>26</v>
      </c>
      <c r="M28" s="14">
        <f t="shared" si="18"/>
        <v>1</v>
      </c>
      <c r="N28" s="2">
        <f t="shared" si="19"/>
        <v>20</v>
      </c>
      <c r="O28" s="2">
        <f t="shared" si="20"/>
        <v>30</v>
      </c>
      <c r="P28" s="2">
        <f t="shared" si="21"/>
        <v>25</v>
      </c>
      <c r="S28" s="10">
        <v>44669</v>
      </c>
    </row>
    <row r="29" spans="2:22">
      <c r="B29" s="2">
        <v>5</v>
      </c>
      <c r="C29" s="6" t="s">
        <v>5</v>
      </c>
      <c r="D29" s="13" t="str">
        <f t="shared" si="11"/>
        <v>svibanj 2022</v>
      </c>
      <c r="E29" s="13"/>
      <c r="F29" s="7">
        <f t="shared" si="22"/>
        <v>44682</v>
      </c>
      <c r="G29" s="5">
        <f t="shared" si="12"/>
        <v>44712</v>
      </c>
      <c r="H29" s="2">
        <f t="shared" si="13"/>
        <v>31</v>
      </c>
      <c r="I29" s="2">
        <f t="shared" si="14"/>
        <v>4</v>
      </c>
      <c r="J29" s="4">
        <f t="shared" si="15"/>
        <v>27</v>
      </c>
      <c r="K29" s="2">
        <f t="shared" si="16"/>
        <v>5</v>
      </c>
      <c r="L29" s="2">
        <f t="shared" si="17"/>
        <v>26</v>
      </c>
      <c r="M29" s="14">
        <f t="shared" si="18"/>
        <v>1</v>
      </c>
      <c r="N29" s="2">
        <f t="shared" si="19"/>
        <v>21</v>
      </c>
      <c r="O29" s="2">
        <f t="shared" si="20"/>
        <v>31</v>
      </c>
      <c r="P29" s="2">
        <f t="shared" si="21"/>
        <v>25</v>
      </c>
      <c r="S29" s="10">
        <v>44682</v>
      </c>
    </row>
    <row r="30" spans="2:22">
      <c r="B30" s="2">
        <v>6</v>
      </c>
      <c r="C30" s="6" t="s">
        <v>6</v>
      </c>
      <c r="D30" s="13" t="str">
        <f t="shared" si="11"/>
        <v>lipanj 2022</v>
      </c>
      <c r="E30" s="13"/>
      <c r="F30" s="7">
        <f t="shared" si="22"/>
        <v>44713</v>
      </c>
      <c r="G30" s="5">
        <f t="shared" si="12"/>
        <v>44742</v>
      </c>
      <c r="H30" s="2">
        <f t="shared" si="13"/>
        <v>30</v>
      </c>
      <c r="I30" s="2">
        <f t="shared" si="14"/>
        <v>4</v>
      </c>
      <c r="J30" s="4">
        <f t="shared" si="15"/>
        <v>26</v>
      </c>
      <c r="K30" s="2">
        <f t="shared" si="16"/>
        <v>4</v>
      </c>
      <c r="L30" s="2">
        <f t="shared" si="17"/>
        <v>26</v>
      </c>
      <c r="M30" s="14">
        <f t="shared" si="18"/>
        <v>2</v>
      </c>
      <c r="N30" s="2">
        <f t="shared" si="19"/>
        <v>20</v>
      </c>
      <c r="O30" s="2">
        <f t="shared" si="20"/>
        <v>30</v>
      </c>
      <c r="P30" s="2">
        <f t="shared" si="21"/>
        <v>24</v>
      </c>
      <c r="S30" s="10">
        <v>44711</v>
      </c>
    </row>
    <row r="31" spans="2:22">
      <c r="B31" s="2">
        <v>7</v>
      </c>
      <c r="C31" s="6" t="s">
        <v>7</v>
      </c>
      <c r="D31" s="13" t="str">
        <f t="shared" si="11"/>
        <v>srpanj 2022</v>
      </c>
      <c r="E31" s="13"/>
      <c r="F31" s="7">
        <f t="shared" si="22"/>
        <v>44743</v>
      </c>
      <c r="G31" s="5">
        <f t="shared" si="12"/>
        <v>44773</v>
      </c>
      <c r="H31" s="2">
        <f t="shared" si="13"/>
        <v>31</v>
      </c>
      <c r="I31" s="2">
        <f t="shared" si="14"/>
        <v>5</v>
      </c>
      <c r="J31" s="4">
        <f t="shared" si="15"/>
        <v>26</v>
      </c>
      <c r="K31" s="2">
        <f t="shared" si="16"/>
        <v>5</v>
      </c>
      <c r="L31" s="2">
        <f t="shared" si="17"/>
        <v>26</v>
      </c>
      <c r="M31" s="14">
        <f t="shared" si="18"/>
        <v>0</v>
      </c>
      <c r="N31" s="2">
        <f t="shared" si="19"/>
        <v>21</v>
      </c>
      <c r="O31" s="2">
        <f t="shared" si="20"/>
        <v>31</v>
      </c>
      <c r="P31" s="2">
        <f t="shared" si="21"/>
        <v>26</v>
      </c>
      <c r="S31" s="10">
        <v>44728</v>
      </c>
    </row>
    <row r="32" spans="2:22">
      <c r="B32" s="2">
        <v>8</v>
      </c>
      <c r="C32" s="6" t="s">
        <v>8</v>
      </c>
      <c r="D32" s="13" t="str">
        <f t="shared" si="11"/>
        <v>kolovoz 2022</v>
      </c>
      <c r="E32" s="13"/>
      <c r="F32" s="7">
        <f t="shared" si="22"/>
        <v>44774</v>
      </c>
      <c r="G32" s="5">
        <f t="shared" si="12"/>
        <v>44804</v>
      </c>
      <c r="H32" s="2">
        <f t="shared" si="13"/>
        <v>31</v>
      </c>
      <c r="I32" s="2">
        <f t="shared" si="14"/>
        <v>4</v>
      </c>
      <c r="J32" s="4">
        <f t="shared" si="15"/>
        <v>27</v>
      </c>
      <c r="K32" s="2">
        <f t="shared" si="16"/>
        <v>4</v>
      </c>
      <c r="L32" s="2">
        <f t="shared" si="17"/>
        <v>27</v>
      </c>
      <c r="M32" s="14">
        <f t="shared" si="18"/>
        <v>2</v>
      </c>
      <c r="N32" s="2">
        <f t="shared" si="19"/>
        <v>21</v>
      </c>
      <c r="O32" s="2">
        <f t="shared" si="20"/>
        <v>31</v>
      </c>
      <c r="P32" s="2">
        <f t="shared" si="21"/>
        <v>25</v>
      </c>
      <c r="S32" s="10">
        <v>44734</v>
      </c>
    </row>
    <row r="33" spans="2:19">
      <c r="B33" s="2">
        <v>9</v>
      </c>
      <c r="C33" s="6" t="s">
        <v>9</v>
      </c>
      <c r="D33" s="13" t="str">
        <f t="shared" si="11"/>
        <v>rujan 2022</v>
      </c>
      <c r="E33" s="13"/>
      <c r="F33" s="7">
        <f t="shared" si="22"/>
        <v>44805</v>
      </c>
      <c r="G33" s="5">
        <f t="shared" si="12"/>
        <v>44834</v>
      </c>
      <c r="H33" s="2">
        <f t="shared" si="13"/>
        <v>30</v>
      </c>
      <c r="I33" s="2">
        <f t="shared" si="14"/>
        <v>4</v>
      </c>
      <c r="J33" s="4">
        <f t="shared" si="15"/>
        <v>26</v>
      </c>
      <c r="K33" s="2">
        <f t="shared" si="16"/>
        <v>4</v>
      </c>
      <c r="L33" s="2">
        <f t="shared" si="17"/>
        <v>26</v>
      </c>
      <c r="M33" s="14">
        <f t="shared" si="18"/>
        <v>0</v>
      </c>
      <c r="N33" s="2">
        <f t="shared" si="19"/>
        <v>22</v>
      </c>
      <c r="O33" s="2">
        <f t="shared" si="20"/>
        <v>30</v>
      </c>
      <c r="P33" s="2">
        <f t="shared" si="21"/>
        <v>26</v>
      </c>
      <c r="S33" s="10">
        <v>44778</v>
      </c>
    </row>
    <row r="34" spans="2:19">
      <c r="B34" s="2">
        <v>10</v>
      </c>
      <c r="C34" s="6" t="s">
        <v>10</v>
      </c>
      <c r="D34" s="13" t="str">
        <f t="shared" si="11"/>
        <v>listopad 2022</v>
      </c>
      <c r="E34" s="13"/>
      <c r="F34" s="7">
        <f t="shared" si="22"/>
        <v>44835</v>
      </c>
      <c r="G34" s="5">
        <f t="shared" si="12"/>
        <v>44865</v>
      </c>
      <c r="H34" s="2">
        <f t="shared" si="13"/>
        <v>31</v>
      </c>
      <c r="I34" s="2">
        <f t="shared" si="14"/>
        <v>5</v>
      </c>
      <c r="J34" s="4">
        <f t="shared" si="15"/>
        <v>26</v>
      </c>
      <c r="K34" s="2">
        <f t="shared" si="16"/>
        <v>5</v>
      </c>
      <c r="L34" s="2">
        <f t="shared" si="17"/>
        <v>26</v>
      </c>
      <c r="M34" s="14">
        <f t="shared" si="18"/>
        <v>0</v>
      </c>
      <c r="N34" s="2">
        <f t="shared" si="19"/>
        <v>21</v>
      </c>
      <c r="O34" s="2">
        <f t="shared" si="20"/>
        <v>31</v>
      </c>
      <c r="P34" s="2">
        <f t="shared" si="21"/>
        <v>26</v>
      </c>
      <c r="S34" s="10">
        <v>44788</v>
      </c>
    </row>
    <row r="35" spans="2:19">
      <c r="B35" s="2">
        <v>11</v>
      </c>
      <c r="C35" s="6" t="s">
        <v>11</v>
      </c>
      <c r="D35" s="13" t="str">
        <f t="shared" si="11"/>
        <v>studeni 2022</v>
      </c>
      <c r="E35" s="13"/>
      <c r="F35" s="7">
        <f t="shared" si="22"/>
        <v>44866</v>
      </c>
      <c r="G35" s="5">
        <f t="shared" si="12"/>
        <v>44895</v>
      </c>
      <c r="H35" s="2">
        <f t="shared" si="13"/>
        <v>30</v>
      </c>
      <c r="I35" s="2">
        <f t="shared" si="14"/>
        <v>4</v>
      </c>
      <c r="J35" s="4">
        <f t="shared" si="15"/>
        <v>26</v>
      </c>
      <c r="K35" s="2">
        <f t="shared" si="16"/>
        <v>4</v>
      </c>
      <c r="L35" s="2">
        <f t="shared" si="17"/>
        <v>26</v>
      </c>
      <c r="M35" s="14">
        <f t="shared" si="18"/>
        <v>2</v>
      </c>
      <c r="N35" s="2">
        <f t="shared" si="19"/>
        <v>20</v>
      </c>
      <c r="O35" s="2">
        <f t="shared" si="20"/>
        <v>30</v>
      </c>
      <c r="P35" s="2">
        <f t="shared" si="21"/>
        <v>24</v>
      </c>
      <c r="S35" s="10">
        <v>44866</v>
      </c>
    </row>
    <row r="36" spans="2:19">
      <c r="B36" s="2">
        <v>12</v>
      </c>
      <c r="C36" s="6" t="s">
        <v>12</v>
      </c>
      <c r="D36" s="13" t="str">
        <f t="shared" si="11"/>
        <v>prosinac 2022</v>
      </c>
      <c r="E36" s="13"/>
      <c r="F36" s="7">
        <f t="shared" si="22"/>
        <v>44896</v>
      </c>
      <c r="G36" s="5">
        <f t="shared" si="12"/>
        <v>44926</v>
      </c>
      <c r="H36" s="2">
        <f t="shared" si="13"/>
        <v>31</v>
      </c>
      <c r="I36" s="2">
        <f t="shared" si="14"/>
        <v>5</v>
      </c>
      <c r="J36" s="4">
        <f t="shared" si="15"/>
        <v>26</v>
      </c>
      <c r="K36" s="2">
        <f t="shared" si="16"/>
        <v>4</v>
      </c>
      <c r="L36" s="2">
        <f t="shared" si="17"/>
        <v>27</v>
      </c>
      <c r="M36" s="14">
        <f t="shared" si="18"/>
        <v>1</v>
      </c>
      <c r="N36" s="2">
        <f t="shared" si="19"/>
        <v>21</v>
      </c>
      <c r="O36" s="2">
        <f t="shared" si="20"/>
        <v>31</v>
      </c>
      <c r="P36" s="2">
        <f t="shared" si="21"/>
        <v>26</v>
      </c>
      <c r="S36" s="10">
        <v>44883</v>
      </c>
    </row>
    <row r="37" spans="2:19">
      <c r="B37" s="2">
        <v>13</v>
      </c>
      <c r="C37" s="8"/>
      <c r="D37" s="8"/>
      <c r="E37" s="8"/>
      <c r="F37" s="8"/>
      <c r="G37" s="9"/>
      <c r="H37" s="8"/>
      <c r="I37" s="8"/>
      <c r="J37" s="8"/>
      <c r="K37" s="8"/>
      <c r="L37" s="8"/>
      <c r="M37" s="15"/>
      <c r="N37" s="8"/>
      <c r="O37" s="8"/>
      <c r="P37" s="8"/>
      <c r="S37" s="10">
        <v>44920</v>
      </c>
    </row>
    <row r="38" spans="2:19">
      <c r="B38" s="2">
        <v>14</v>
      </c>
      <c r="C38" s="6" t="s">
        <v>1</v>
      </c>
      <c r="D38" s="12" t="str">
        <f>CONCATENATE(C38," ",$D$3+1)</f>
        <v>siječanj 2023</v>
      </c>
      <c r="E38" s="12"/>
      <c r="F38" s="7">
        <f>DATEVALUE("1-"&amp;C38&amp;"-"&amp;$D$3+1)</f>
        <v>44927</v>
      </c>
      <c r="G38" s="5">
        <f t="shared" si="12"/>
        <v>44957</v>
      </c>
      <c r="H38" s="2">
        <f t="shared" si="13"/>
        <v>31</v>
      </c>
      <c r="I38" s="2">
        <f t="shared" si="14"/>
        <v>4</v>
      </c>
      <c r="J38" s="4">
        <f t="shared" si="15"/>
        <v>27</v>
      </c>
      <c r="K38" s="2">
        <f t="shared" si="16"/>
        <v>5</v>
      </c>
      <c r="L38" s="2">
        <f t="shared" si="17"/>
        <v>26</v>
      </c>
      <c r="M38" s="14">
        <f>L38-P38</f>
        <v>1</v>
      </c>
      <c r="N38" s="2">
        <f t="shared" si="19"/>
        <v>21</v>
      </c>
      <c r="O38" s="2">
        <f t="shared" si="20"/>
        <v>31</v>
      </c>
      <c r="P38" s="2">
        <f t="shared" si="21"/>
        <v>25</v>
      </c>
      <c r="S38" s="10">
        <v>44921</v>
      </c>
    </row>
    <row r="39" spans="2:19">
      <c r="B39" s="2">
        <v>15</v>
      </c>
      <c r="C39" s="6" t="s">
        <v>2</v>
      </c>
      <c r="D39" s="12" t="str">
        <f t="shared" ref="D39:D49" si="23">CONCATENATE(C39," ",$D$3+1)</f>
        <v>veljača 2023</v>
      </c>
      <c r="E39" s="12"/>
      <c r="F39" s="7">
        <f t="shared" ref="F39:F49" si="24">DATEVALUE("1-"&amp;C39&amp;"-"&amp;$D$3+1)</f>
        <v>44958</v>
      </c>
      <c r="G39" s="5">
        <f t="shared" si="12"/>
        <v>44985</v>
      </c>
      <c r="H39" s="2">
        <f t="shared" si="13"/>
        <v>28</v>
      </c>
      <c r="I39" s="2">
        <f t="shared" si="14"/>
        <v>4</v>
      </c>
      <c r="J39" s="4">
        <f t="shared" si="15"/>
        <v>24</v>
      </c>
      <c r="K39" s="2">
        <f t="shared" si="16"/>
        <v>4</v>
      </c>
      <c r="L39" s="2">
        <f t="shared" si="17"/>
        <v>24</v>
      </c>
      <c r="M39" s="14">
        <f t="shared" si="18"/>
        <v>0</v>
      </c>
      <c r="N39" s="2">
        <f t="shared" si="19"/>
        <v>20</v>
      </c>
      <c r="O39" s="2">
        <f t="shared" si="20"/>
        <v>28</v>
      </c>
      <c r="P39" s="2">
        <f t="shared" si="21"/>
        <v>24</v>
      </c>
      <c r="S39" s="10">
        <v>44927</v>
      </c>
    </row>
    <row r="40" spans="2:19">
      <c r="B40" s="2">
        <v>16</v>
      </c>
      <c r="C40" s="6" t="s">
        <v>3</v>
      </c>
      <c r="D40" s="12" t="str">
        <f t="shared" si="23"/>
        <v>ožujak 2023</v>
      </c>
      <c r="E40" s="12"/>
      <c r="F40" s="7">
        <f t="shared" si="24"/>
        <v>44986</v>
      </c>
      <c r="G40" s="5">
        <f t="shared" si="12"/>
        <v>45016</v>
      </c>
      <c r="H40" s="2">
        <f t="shared" si="13"/>
        <v>31</v>
      </c>
      <c r="I40" s="2">
        <f t="shared" si="14"/>
        <v>4</v>
      </c>
      <c r="J40" s="4">
        <f t="shared" si="15"/>
        <v>27</v>
      </c>
      <c r="K40" s="2">
        <f t="shared" si="16"/>
        <v>4</v>
      </c>
      <c r="L40" s="2">
        <f t="shared" si="17"/>
        <v>27</v>
      </c>
      <c r="M40" s="14">
        <f t="shared" si="18"/>
        <v>0</v>
      </c>
      <c r="N40" s="2">
        <f t="shared" si="19"/>
        <v>23</v>
      </c>
      <c r="O40" s="2">
        <f t="shared" si="20"/>
        <v>31</v>
      </c>
      <c r="P40" s="2">
        <f t="shared" si="21"/>
        <v>27</v>
      </c>
      <c r="S40" s="10">
        <v>44932</v>
      </c>
    </row>
    <row r="41" spans="2:19">
      <c r="B41" s="2">
        <v>17</v>
      </c>
      <c r="C41" s="6" t="s">
        <v>4</v>
      </c>
      <c r="D41" s="12" t="str">
        <f t="shared" si="23"/>
        <v>travanj 2023</v>
      </c>
      <c r="E41" s="12"/>
      <c r="F41" s="7">
        <f t="shared" si="24"/>
        <v>45017</v>
      </c>
      <c r="G41" s="5">
        <f t="shared" si="12"/>
        <v>45046</v>
      </c>
      <c r="H41" s="2">
        <f t="shared" si="13"/>
        <v>30</v>
      </c>
      <c r="I41" s="2">
        <f t="shared" si="14"/>
        <v>5</v>
      </c>
      <c r="J41" s="4">
        <f t="shared" si="15"/>
        <v>25</v>
      </c>
      <c r="K41" s="2">
        <f t="shared" si="16"/>
        <v>5</v>
      </c>
      <c r="L41" s="2">
        <f t="shared" si="17"/>
        <v>25</v>
      </c>
      <c r="M41" s="14">
        <f t="shared" si="18"/>
        <v>2</v>
      </c>
      <c r="N41" s="2">
        <f t="shared" si="19"/>
        <v>18</v>
      </c>
      <c r="O41" s="2">
        <f t="shared" si="20"/>
        <v>30</v>
      </c>
      <c r="P41" s="2">
        <f t="shared" si="21"/>
        <v>23</v>
      </c>
      <c r="S41" s="10">
        <v>45033</v>
      </c>
    </row>
    <row r="42" spans="2:19">
      <c r="B42" s="2">
        <v>18</v>
      </c>
      <c r="C42" s="6" t="s">
        <v>5</v>
      </c>
      <c r="D42" s="12" t="str">
        <f t="shared" si="23"/>
        <v>svibanj 2023</v>
      </c>
      <c r="E42" s="12"/>
      <c r="F42" s="7">
        <f t="shared" si="24"/>
        <v>45047</v>
      </c>
      <c r="G42" s="5">
        <f t="shared" si="12"/>
        <v>45077</v>
      </c>
      <c r="H42" s="2">
        <f t="shared" si="13"/>
        <v>31</v>
      </c>
      <c r="I42" s="2">
        <f t="shared" si="14"/>
        <v>4</v>
      </c>
      <c r="J42" s="4">
        <f t="shared" si="15"/>
        <v>27</v>
      </c>
      <c r="K42" s="2">
        <f t="shared" si="16"/>
        <v>4</v>
      </c>
      <c r="L42" s="2">
        <f t="shared" si="17"/>
        <v>27</v>
      </c>
      <c r="M42" s="14">
        <f t="shared" si="18"/>
        <v>2</v>
      </c>
      <c r="N42" s="2">
        <f t="shared" si="19"/>
        <v>21</v>
      </c>
      <c r="O42" s="2">
        <f t="shared" si="20"/>
        <v>31</v>
      </c>
      <c r="P42" s="2">
        <f t="shared" si="21"/>
        <v>25</v>
      </c>
      <c r="S42" s="10">
        <v>45034</v>
      </c>
    </row>
    <row r="43" spans="2:19">
      <c r="B43" s="2">
        <v>19</v>
      </c>
      <c r="C43" s="6" t="s">
        <v>6</v>
      </c>
      <c r="D43" s="12" t="str">
        <f t="shared" si="23"/>
        <v>lipanj 2023</v>
      </c>
      <c r="E43" s="12"/>
      <c r="F43" s="7">
        <f t="shared" si="24"/>
        <v>45078</v>
      </c>
      <c r="G43" s="5">
        <f t="shared" si="12"/>
        <v>45107</v>
      </c>
      <c r="H43" s="2">
        <f t="shared" si="13"/>
        <v>30</v>
      </c>
      <c r="I43" s="2">
        <f t="shared" si="14"/>
        <v>4</v>
      </c>
      <c r="J43" s="4">
        <f t="shared" si="15"/>
        <v>26</v>
      </c>
      <c r="K43" s="2">
        <f t="shared" si="16"/>
        <v>4</v>
      </c>
      <c r="L43" s="2">
        <f t="shared" si="17"/>
        <v>26</v>
      </c>
      <c r="M43" s="14">
        <f t="shared" si="18"/>
        <v>2</v>
      </c>
      <c r="N43" s="2">
        <f t="shared" si="19"/>
        <v>20</v>
      </c>
      <c r="O43" s="2">
        <f t="shared" si="20"/>
        <v>30</v>
      </c>
      <c r="P43" s="2">
        <f t="shared" si="21"/>
        <v>24</v>
      </c>
      <c r="S43" s="10">
        <v>45047</v>
      </c>
    </row>
    <row r="44" spans="2:19">
      <c r="B44" s="2">
        <v>20</v>
      </c>
      <c r="C44" s="6" t="s">
        <v>7</v>
      </c>
      <c r="D44" s="12" t="str">
        <f t="shared" si="23"/>
        <v>srpanj 2023</v>
      </c>
      <c r="E44" s="12"/>
      <c r="F44" s="7">
        <f t="shared" si="24"/>
        <v>45108</v>
      </c>
      <c r="G44" s="5">
        <f t="shared" si="12"/>
        <v>45138</v>
      </c>
      <c r="H44" s="2">
        <f t="shared" si="13"/>
        <v>31</v>
      </c>
      <c r="I44" s="2">
        <f t="shared" si="14"/>
        <v>5</v>
      </c>
      <c r="J44" s="4">
        <f t="shared" si="15"/>
        <v>26</v>
      </c>
      <c r="K44" s="2">
        <f t="shared" si="16"/>
        <v>5</v>
      </c>
      <c r="L44" s="2">
        <f t="shared" si="17"/>
        <v>26</v>
      </c>
      <c r="M44" s="14">
        <f t="shared" si="18"/>
        <v>0</v>
      </c>
      <c r="N44" s="2">
        <f t="shared" si="19"/>
        <v>21</v>
      </c>
      <c r="O44" s="2">
        <f t="shared" si="20"/>
        <v>31</v>
      </c>
      <c r="P44" s="2">
        <f t="shared" si="21"/>
        <v>26</v>
      </c>
      <c r="S44" s="10">
        <v>45076</v>
      </c>
    </row>
    <row r="45" spans="2:19">
      <c r="B45" s="2">
        <v>21</v>
      </c>
      <c r="C45" s="6" t="s">
        <v>8</v>
      </c>
      <c r="D45" s="12" t="str">
        <f t="shared" si="23"/>
        <v>kolovoz 2023</v>
      </c>
      <c r="E45" s="12"/>
      <c r="F45" s="7">
        <f t="shared" si="24"/>
        <v>45139</v>
      </c>
      <c r="G45" s="5">
        <f t="shared" si="12"/>
        <v>45169</v>
      </c>
      <c r="H45" s="2">
        <f t="shared" si="13"/>
        <v>31</v>
      </c>
      <c r="I45" s="2">
        <f t="shared" si="14"/>
        <v>4</v>
      </c>
      <c r="J45" s="4">
        <f t="shared" si="15"/>
        <v>27</v>
      </c>
      <c r="K45" s="2">
        <f t="shared" si="16"/>
        <v>4</v>
      </c>
      <c r="L45" s="2">
        <f t="shared" si="17"/>
        <v>27</v>
      </c>
      <c r="M45" s="14">
        <f t="shared" si="18"/>
        <v>2</v>
      </c>
      <c r="N45" s="2">
        <f t="shared" si="19"/>
        <v>22</v>
      </c>
      <c r="O45" s="2">
        <f t="shared" si="20"/>
        <v>31</v>
      </c>
      <c r="P45" s="2">
        <f t="shared" si="21"/>
        <v>25</v>
      </c>
      <c r="S45" s="10">
        <v>45093</v>
      </c>
    </row>
    <row r="46" spans="2:19">
      <c r="B46" s="2">
        <v>22</v>
      </c>
      <c r="C46" s="6" t="s">
        <v>9</v>
      </c>
      <c r="D46" s="12" t="str">
        <f t="shared" si="23"/>
        <v>rujan 2023</v>
      </c>
      <c r="E46" s="12"/>
      <c r="F46" s="7">
        <f t="shared" si="24"/>
        <v>45170</v>
      </c>
      <c r="G46" s="5">
        <f t="shared" si="12"/>
        <v>45199</v>
      </c>
      <c r="H46" s="2">
        <f t="shared" si="13"/>
        <v>30</v>
      </c>
      <c r="I46" s="2">
        <f t="shared" si="14"/>
        <v>5</v>
      </c>
      <c r="J46" s="4">
        <f t="shared" si="15"/>
        <v>25</v>
      </c>
      <c r="K46" s="2">
        <f t="shared" si="16"/>
        <v>4</v>
      </c>
      <c r="L46" s="2">
        <f t="shared" si="17"/>
        <v>26</v>
      </c>
      <c r="M46" s="14">
        <f t="shared" si="18"/>
        <v>0</v>
      </c>
      <c r="N46" s="2">
        <f t="shared" si="19"/>
        <v>21</v>
      </c>
      <c r="O46" s="2">
        <f t="shared" si="20"/>
        <v>30</v>
      </c>
      <c r="P46" s="2">
        <f t="shared" si="21"/>
        <v>26</v>
      </c>
      <c r="S46" s="10">
        <v>45099</v>
      </c>
    </row>
    <row r="47" spans="2:19">
      <c r="B47" s="2">
        <v>23</v>
      </c>
      <c r="C47" s="6" t="s">
        <v>10</v>
      </c>
      <c r="D47" s="12" t="str">
        <f t="shared" si="23"/>
        <v>listopad 2023</v>
      </c>
      <c r="E47" s="12"/>
      <c r="F47" s="7">
        <f t="shared" si="24"/>
        <v>45200</v>
      </c>
      <c r="G47" s="5">
        <f t="shared" si="12"/>
        <v>45230</v>
      </c>
      <c r="H47" s="2">
        <f t="shared" si="13"/>
        <v>31</v>
      </c>
      <c r="I47" s="2">
        <f t="shared" si="14"/>
        <v>4</v>
      </c>
      <c r="J47" s="4">
        <f t="shared" si="15"/>
        <v>27</v>
      </c>
      <c r="K47" s="2">
        <f t="shared" si="16"/>
        <v>5</v>
      </c>
      <c r="L47" s="2">
        <f t="shared" si="17"/>
        <v>26</v>
      </c>
      <c r="M47" s="14">
        <f t="shared" si="18"/>
        <v>0</v>
      </c>
      <c r="N47" s="2">
        <f t="shared" si="19"/>
        <v>22</v>
      </c>
      <c r="O47" s="2">
        <f t="shared" si="20"/>
        <v>31</v>
      </c>
      <c r="P47" s="2">
        <f t="shared" si="21"/>
        <v>26</v>
      </c>
      <c r="S47" s="10">
        <v>45143</v>
      </c>
    </row>
    <row r="48" spans="2:19">
      <c r="B48" s="2">
        <v>24</v>
      </c>
      <c r="C48" s="6" t="s">
        <v>11</v>
      </c>
      <c r="D48" s="12" t="str">
        <f t="shared" si="23"/>
        <v>studeni 2023</v>
      </c>
      <c r="E48" s="12"/>
      <c r="F48" s="7">
        <f t="shared" si="24"/>
        <v>45231</v>
      </c>
      <c r="G48" s="5">
        <f t="shared" si="12"/>
        <v>45260</v>
      </c>
      <c r="H48" s="2">
        <f t="shared" si="13"/>
        <v>30</v>
      </c>
      <c r="I48" s="2">
        <f t="shared" si="14"/>
        <v>4</v>
      </c>
      <c r="J48" s="4">
        <f t="shared" si="15"/>
        <v>26</v>
      </c>
      <c r="K48" s="2">
        <f t="shared" si="16"/>
        <v>4</v>
      </c>
      <c r="L48" s="2">
        <f t="shared" si="17"/>
        <v>26</v>
      </c>
      <c r="M48" s="14">
        <f t="shared" si="18"/>
        <v>2</v>
      </c>
      <c r="N48" s="2">
        <f t="shared" si="19"/>
        <v>21</v>
      </c>
      <c r="O48" s="2">
        <f t="shared" si="20"/>
        <v>30</v>
      </c>
      <c r="P48" s="2">
        <f t="shared" si="21"/>
        <v>24</v>
      </c>
      <c r="S48" s="10">
        <v>45153</v>
      </c>
    </row>
    <row r="49" spans="2:19">
      <c r="B49" s="2">
        <v>25</v>
      </c>
      <c r="C49" s="6" t="s">
        <v>12</v>
      </c>
      <c r="D49" s="12" t="str">
        <f t="shared" si="23"/>
        <v>prosinac 2023</v>
      </c>
      <c r="E49" s="12"/>
      <c r="F49" s="7">
        <f t="shared" si="24"/>
        <v>45261</v>
      </c>
      <c r="G49" s="5">
        <f t="shared" si="12"/>
        <v>45291</v>
      </c>
      <c r="H49" s="2">
        <f t="shared" si="13"/>
        <v>31</v>
      </c>
      <c r="I49" s="2">
        <f t="shared" si="14"/>
        <v>5</v>
      </c>
      <c r="J49" s="4">
        <f t="shared" si="15"/>
        <v>26</v>
      </c>
      <c r="K49" s="2">
        <f t="shared" si="16"/>
        <v>5</v>
      </c>
      <c r="L49" s="2">
        <f t="shared" si="17"/>
        <v>26</v>
      </c>
      <c r="M49" s="14">
        <f t="shared" si="18"/>
        <v>2</v>
      </c>
      <c r="N49" s="2">
        <f t="shared" si="19"/>
        <v>19</v>
      </c>
      <c r="O49" s="2">
        <f t="shared" si="20"/>
        <v>31</v>
      </c>
      <c r="P49" s="2">
        <f t="shared" si="21"/>
        <v>24</v>
      </c>
      <c r="S49" s="10">
        <v>45231</v>
      </c>
    </row>
    <row r="50" spans="2:19">
      <c r="S50" s="10">
        <v>45248</v>
      </c>
    </row>
    <row r="51" spans="2:19">
      <c r="S51" s="10">
        <v>45285</v>
      </c>
    </row>
    <row r="52" spans="2:19">
      <c r="S52" s="10">
        <v>45286</v>
      </c>
    </row>
  </sheetData>
  <mergeCells count="24"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8:E38"/>
    <mergeCell ref="D49:E4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D39:E39"/>
  </mergeCells>
  <conditionalFormatting sqref="J25:J49">
    <cfRule type="expression" dxfId="1" priority="4">
      <formula>$D$5=pet</formula>
    </cfRule>
  </conditionalFormatting>
  <conditionalFormatting sqref="G25:G49">
    <cfRule type="expression" dxfId="0" priority="3">
      <formula>$D$5=pet</formula>
    </cfRule>
  </conditionalFormatting>
  <dataValidations count="2">
    <dataValidation type="list" allowBlank="1" showInputMessage="1" showErrorMessage="1" sqref="D2" xr:uid="{0464A682-3711-455F-A092-2F70031055E4}">
      <formula1>$R$5:$R$16</formula1>
    </dataValidation>
    <dataValidation type="list" allowBlank="1" showInputMessage="1" showErrorMessage="1" sqref="D3" xr:uid="{A8A1E88A-12A8-400D-B43D-68B0F1DE3658}">
      <formula1>$S$5:$S$16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Dambo</dc:creator>
  <cp:lastModifiedBy>Dambo</cp:lastModifiedBy>
  <dcterms:created xsi:type="dcterms:W3CDTF">2022-09-23T10:07:25Z</dcterms:created>
  <dcterms:modified xsi:type="dcterms:W3CDTF">2022-09-26T09:37:32Z</dcterms:modified>
</cp:coreProperties>
</file>