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name\Downloads\"/>
    </mc:Choice>
  </mc:AlternateContent>
  <bookViews>
    <workbookView xWindow="0" yWindow="0" windowWidth="28800" windowHeight="10815" firstSheet="1" activeTab="5"/>
  </bookViews>
  <sheets>
    <sheet name="FOND SATI U MESECU" sheetId="8" r:id="rId1"/>
    <sheet name="SATI ZA OSTALO" sheetId="10" r:id="rId2"/>
    <sheet name="MESECI" sheetId="7" r:id="rId3"/>
    <sheet name="BROJ RADNIH DANA U MESECU" sheetId="6" r:id="rId4"/>
    <sheet name="RADNICI" sheetId="11" r:id="rId5"/>
    <sheet name="UPIS" sheetId="4" r:id="rId6"/>
    <sheet name="baza" sheetId="12" r:id="rId7"/>
    <sheet name="RADNO VREME 1" sheetId="9" r:id="rId8"/>
    <sheet name="BROJ DANA U MESECU" sheetId="5" r:id="rId9"/>
  </sheets>
  <definedNames>
    <definedName name="godina">baza!$A$2</definedName>
    <definedName name="mjeseci">baza!$B$2:$B$13</definedName>
    <definedName name="praznici">baza!$D$2:$D$16</definedName>
  </definedNames>
  <calcPr calcId="152511"/>
</workbook>
</file>

<file path=xl/calcChain.xml><?xml version="1.0" encoding="utf-8"?>
<calcChain xmlns="http://schemas.openxmlformats.org/spreadsheetml/2006/main">
  <c r="W2" i="4" l="1"/>
  <c r="B19" i="4" s="1"/>
  <c r="AH11" i="4" l="1"/>
  <c r="AH12" i="4"/>
  <c r="AH13" i="4"/>
  <c r="AH14" i="4"/>
  <c r="C5" i="4"/>
  <c r="C6" i="4" s="1"/>
  <c r="AH10" i="4"/>
  <c r="AH9" i="4"/>
  <c r="D5" i="4" l="1"/>
  <c r="D6" i="4" l="1"/>
  <c r="E5" i="4"/>
  <c r="E6" i="4" l="1"/>
  <c r="F5" i="4"/>
  <c r="F6" i="4" l="1"/>
  <c r="G5" i="4"/>
  <c r="G6" i="4" l="1"/>
  <c r="H5" i="4"/>
  <c r="H6" i="4" l="1"/>
  <c r="I5" i="4"/>
  <c r="I6" i="4" l="1"/>
  <c r="J5" i="4"/>
  <c r="J6" i="4" l="1"/>
  <c r="K5" i="4"/>
  <c r="K6" i="4" l="1"/>
  <c r="L5" i="4"/>
  <c r="L6" i="4" l="1"/>
  <c r="M5" i="4"/>
  <c r="M6" i="4" l="1"/>
  <c r="N5" i="4"/>
  <c r="N6" i="4" l="1"/>
  <c r="O5" i="4"/>
  <c r="O6" i="4" l="1"/>
  <c r="P5" i="4"/>
  <c r="P6" i="4" l="1"/>
  <c r="Q5" i="4"/>
  <c r="Q6" i="4" l="1"/>
  <c r="R5" i="4"/>
  <c r="R6" i="4" l="1"/>
  <c r="S5" i="4"/>
  <c r="S6" i="4" l="1"/>
  <c r="T5" i="4"/>
  <c r="T6" i="4" l="1"/>
  <c r="U5" i="4"/>
  <c r="U6" i="4" l="1"/>
  <c r="V5" i="4"/>
  <c r="V6" i="4" l="1"/>
  <c r="W5" i="4"/>
  <c r="W6" i="4" l="1"/>
  <c r="X5" i="4"/>
  <c r="X6" i="4" l="1"/>
  <c r="Y5" i="4"/>
  <c r="Y6" i="4" l="1"/>
  <c r="Z5" i="4"/>
  <c r="Z6" i="4" l="1"/>
  <c r="AA5" i="4"/>
  <c r="AA6" i="4" l="1"/>
  <c r="AB5" i="4"/>
  <c r="AB6" i="4" l="1"/>
  <c r="AC5" i="4"/>
  <c r="AD5" i="4" s="1"/>
  <c r="AE5" i="4" s="1"/>
  <c r="AF5" i="4" s="1"/>
  <c r="AG5" i="4" s="1"/>
  <c r="AC6" i="4" l="1"/>
  <c r="AD6" i="4" l="1"/>
  <c r="AE6" i="4" l="1"/>
  <c r="AF6" i="4" l="1"/>
  <c r="AG6" i="4"/>
  <c r="D16" i="12" l="1"/>
  <c r="D15" i="12"/>
  <c r="D14" i="12"/>
  <c r="D13" i="12"/>
  <c r="D12" i="12"/>
  <c r="D11" i="12"/>
  <c r="D10" i="12"/>
  <c r="D9" i="12"/>
  <c r="D8" i="12"/>
  <c r="D6" i="12"/>
  <c r="D4" i="12"/>
  <c r="D7" i="12" s="1"/>
  <c r="D2" i="12"/>
  <c r="D3" i="12"/>
  <c r="D5" i="12" l="1"/>
  <c r="B20" i="4" l="1"/>
  <c r="B21" i="4" s="1"/>
  <c r="B23" i="4" s="1"/>
  <c r="E56" i="4" l="1"/>
  <c r="G56" i="4"/>
  <c r="I56" i="4"/>
  <c r="D54" i="4"/>
  <c r="D56" i="4" s="1"/>
  <c r="E54" i="4"/>
  <c r="F54" i="4"/>
  <c r="F56" i="4" s="1"/>
  <c r="G54" i="4"/>
  <c r="H54" i="4"/>
  <c r="H56" i="4" s="1"/>
  <c r="I54" i="4"/>
  <c r="J54" i="4"/>
  <c r="J56" i="4" s="1"/>
  <c r="K54" i="4"/>
  <c r="L54" i="4"/>
  <c r="L56" i="4" s="1"/>
  <c r="M54" i="4"/>
  <c r="M56" i="4" s="1"/>
  <c r="N54" i="4"/>
  <c r="N56" i="4" s="1"/>
  <c r="O54" i="4"/>
  <c r="O56" i="4" s="1"/>
  <c r="P54" i="4"/>
  <c r="P56" i="4" s="1"/>
  <c r="Q54" i="4"/>
  <c r="Q56" i="4" s="1"/>
  <c r="R54" i="4"/>
  <c r="R56" i="4" s="1"/>
  <c r="S54" i="4"/>
  <c r="S56" i="4" s="1"/>
  <c r="T54" i="4"/>
  <c r="T56" i="4" s="1"/>
  <c r="U54" i="4"/>
  <c r="U56" i="4" s="1"/>
  <c r="V54" i="4"/>
  <c r="V56" i="4" s="1"/>
  <c r="W54" i="4"/>
  <c r="W56" i="4" s="1"/>
  <c r="X54" i="4"/>
  <c r="X56" i="4" s="1"/>
  <c r="Y54" i="4"/>
  <c r="Y56" i="4" s="1"/>
  <c r="Z54" i="4"/>
  <c r="Z56" i="4" s="1"/>
  <c r="AA54" i="4"/>
  <c r="AA56" i="4" s="1"/>
  <c r="AB54" i="4"/>
  <c r="AB56" i="4" s="1"/>
  <c r="AC54" i="4"/>
  <c r="AC56" i="4" s="1"/>
  <c r="AD54" i="4"/>
  <c r="AD56" i="4" s="1"/>
  <c r="AE54" i="4"/>
  <c r="AE56" i="4" s="1"/>
  <c r="AF54" i="4"/>
  <c r="AF56" i="4" s="1"/>
  <c r="AG54" i="4"/>
  <c r="AG56" i="4" s="1"/>
  <c r="D53" i="4"/>
  <c r="E53" i="4"/>
  <c r="F53" i="4"/>
  <c r="G53" i="4"/>
  <c r="H53" i="4"/>
  <c r="I53" i="4"/>
  <c r="J53" i="4"/>
  <c r="K53" i="4"/>
  <c r="K56" i="4" s="1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C56" i="4"/>
  <c r="AH63" i="4"/>
  <c r="AH62" i="4"/>
  <c r="AH61" i="4"/>
  <c r="AH60" i="4"/>
  <c r="AH59" i="4"/>
  <c r="AH58" i="4"/>
  <c r="AH55" i="4"/>
  <c r="AK39" i="4"/>
  <c r="AH56" i="4" l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H39" i="4"/>
  <c r="AH40" i="4"/>
  <c r="AK40" i="4" s="1"/>
  <c r="AH41" i="4"/>
  <c r="AK41" i="4" s="1"/>
  <c r="AH42" i="4"/>
  <c r="AH43" i="4"/>
  <c r="E36" i="4"/>
  <c r="D36" i="4"/>
  <c r="C36" i="4"/>
  <c r="P36" i="4"/>
  <c r="Q36" i="4"/>
  <c r="R36" i="4"/>
  <c r="S36" i="4"/>
  <c r="Z36" i="4"/>
  <c r="Y36" i="4"/>
  <c r="X36" i="4"/>
  <c r="W36" i="4"/>
  <c r="AH38" i="4"/>
  <c r="AK38" i="4" s="1"/>
  <c r="AH35" i="4"/>
  <c r="F36" i="4"/>
  <c r="G36" i="4"/>
  <c r="H36" i="4"/>
  <c r="I36" i="4"/>
  <c r="J36" i="4"/>
  <c r="K36" i="4"/>
  <c r="L36" i="4"/>
  <c r="M36" i="4"/>
  <c r="N36" i="4"/>
  <c r="O36" i="4"/>
  <c r="T36" i="4"/>
  <c r="U36" i="4"/>
  <c r="V36" i="4"/>
  <c r="AA36" i="4"/>
  <c r="AB36" i="4"/>
  <c r="AC36" i="4"/>
  <c r="AD36" i="4"/>
  <c r="AE36" i="4"/>
  <c r="AF36" i="4"/>
  <c r="AG36" i="4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AK43" i="4" l="1"/>
  <c r="AK42" i="4"/>
  <c r="AH36" i="4"/>
  <c r="AH45" i="4" l="1"/>
  <c r="AK36" i="4"/>
</calcChain>
</file>

<file path=xl/sharedStrings.xml><?xml version="1.0" encoding="utf-8"?>
<sst xmlns="http://schemas.openxmlformats.org/spreadsheetml/2006/main" count="247" uniqueCount="181">
  <si>
    <t>OPIS</t>
  </si>
  <si>
    <t>NA RADU</t>
  </si>
  <si>
    <t>GODISNJI</t>
  </si>
  <si>
    <t>BOLOV.</t>
  </si>
  <si>
    <t>DRZ.I VER.</t>
  </si>
  <si>
    <t>PLACENO</t>
  </si>
  <si>
    <t>NEPLACENO</t>
  </si>
  <si>
    <t>DEZURUSTVO</t>
  </si>
  <si>
    <t>ZBIR</t>
  </si>
  <si>
    <t>DUZI RAD</t>
  </si>
  <si>
    <t>FOND CAS</t>
  </si>
  <si>
    <t>CAS</t>
  </si>
  <si>
    <t>RAZLIKA</t>
  </si>
  <si>
    <t>1+7+8</t>
  </si>
  <si>
    <t>RADNIK 3</t>
  </si>
  <si>
    <t>RADNIK 7</t>
  </si>
  <si>
    <t>RADNIK 8</t>
  </si>
  <si>
    <t>RADNIK 9</t>
  </si>
  <si>
    <t>RADNIK 12</t>
  </si>
  <si>
    <t>RADNIK 14</t>
  </si>
  <si>
    <t>RADNIK 16</t>
  </si>
  <si>
    <t>RADNIK 19</t>
  </si>
  <si>
    <t>RADNIK 21</t>
  </si>
  <si>
    <t>RADNIK 27</t>
  </si>
  <si>
    <t>April</t>
  </si>
  <si>
    <t>PREZIME I IME RADNIKA :</t>
  </si>
  <si>
    <t>S</t>
  </si>
  <si>
    <t>N</t>
  </si>
  <si>
    <t>UKUPNO</t>
  </si>
  <si>
    <t>POCETAK RADA</t>
  </si>
  <si>
    <t>ZAVRSETAK RAD</t>
  </si>
  <si>
    <t>DOZVOLA ZA IZLAZAK</t>
  </si>
  <si>
    <t>UKUPNO RADNO VREME</t>
  </si>
  <si>
    <t>GODISNJI ODMOR</t>
  </si>
  <si>
    <t>BOLOVANJE</t>
  </si>
  <si>
    <t>PLACENO ODSUSTVO</t>
  </si>
  <si>
    <t>DEZURSTVO</t>
  </si>
  <si>
    <t>BROJ DANA U MESECU</t>
  </si>
  <si>
    <t>FOND SATI  U MESECU</t>
  </si>
  <si>
    <t>JANUAR</t>
  </si>
  <si>
    <t>FEBRUAR</t>
  </si>
  <si>
    <t>MART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</si>
  <si>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</si>
  <si>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</si>
  <si>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</si>
  <si>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</si>
  <si>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</si>
  <si>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</si>
  <si>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</si>
  <si>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</si>
  <si>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POTREBAN  FOND SATI  ZAP.</t>
  </si>
  <si>
    <t>RADNIK  1</t>
  </si>
  <si>
    <t>RADNIK 1</t>
  </si>
  <si>
    <t>DEZURSTVA</t>
  </si>
  <si>
    <t>OSTALO</t>
  </si>
  <si>
    <t>IZLAZNICA</t>
  </si>
  <si>
    <t>NEPLACENO ODS.</t>
  </si>
  <si>
    <t>DRZAVNI I VERSKI PR.</t>
  </si>
  <si>
    <t>RADNICI</t>
  </si>
  <si>
    <t>OZNAKE</t>
  </si>
  <si>
    <t>RB</t>
  </si>
  <si>
    <t>RADNIK 2</t>
  </si>
  <si>
    <t>RADNIK 4</t>
  </si>
  <si>
    <t>RADNIK 5</t>
  </si>
  <si>
    <t>RADNIK 6</t>
  </si>
  <si>
    <t>RADNIK 10</t>
  </si>
  <si>
    <t>RADNIK 11</t>
  </si>
  <si>
    <t>RADNIK 13</t>
  </si>
  <si>
    <t>RADNIK 17</t>
  </si>
  <si>
    <t>RADNIK 18</t>
  </si>
  <si>
    <t>RADNIK 20</t>
  </si>
  <si>
    <t>RADNIK 22</t>
  </si>
  <si>
    <t>RADNIK 23</t>
  </si>
  <si>
    <t>RADNIK 24</t>
  </si>
  <si>
    <t>RADNIK 25</t>
  </si>
  <si>
    <t>RADNIK 26</t>
  </si>
  <si>
    <t>RADNIK 28</t>
  </si>
  <si>
    <t>RADNIK 29</t>
  </si>
  <si>
    <t>RADNIK 30</t>
  </si>
  <si>
    <t>RADNIK 15</t>
  </si>
  <si>
    <t>RADNIK 31</t>
  </si>
  <si>
    <t>RADNIK 32</t>
  </si>
  <si>
    <t>RADNIK 33</t>
  </si>
  <si>
    <t>RADNIK 34</t>
  </si>
  <si>
    <t>RADNIK 35</t>
  </si>
  <si>
    <t>RADNIK 36</t>
  </si>
  <si>
    <t>RADNIK 37</t>
  </si>
  <si>
    <t>RADNIK 38</t>
  </si>
  <si>
    <t>RADNIK 39</t>
  </si>
  <si>
    <t>RADNIK 40</t>
  </si>
  <si>
    <t>RADNIK 41</t>
  </si>
  <si>
    <t>RADNIK 42</t>
  </si>
  <si>
    <t>RADNIK 43</t>
  </si>
  <si>
    <t>RADNIK 44</t>
  </si>
  <si>
    <t>RADNIK 45</t>
  </si>
  <si>
    <t>RADNIK 46</t>
  </si>
  <si>
    <t>RADNIK 47</t>
  </si>
  <si>
    <t>RADNIK 48</t>
  </si>
  <si>
    <t>RADNIK 49</t>
  </si>
  <si>
    <t>RADNIK 50</t>
  </si>
  <si>
    <t>XX</t>
  </si>
  <si>
    <t>XXX</t>
  </si>
  <si>
    <t>XXXX</t>
  </si>
  <si>
    <t>XXXXX</t>
  </si>
  <si>
    <t>XXXXXX</t>
  </si>
  <si>
    <t>YY</t>
  </si>
  <si>
    <t>YYY</t>
  </si>
  <si>
    <t>YYYY</t>
  </si>
  <si>
    <t>YYYYY</t>
  </si>
  <si>
    <t>YYYYYY</t>
  </si>
  <si>
    <t>YYYYYYY</t>
  </si>
  <si>
    <t>BROJ RADNIH DANA U MES.</t>
  </si>
  <si>
    <t>radnik</t>
  </si>
  <si>
    <t>RADNIK  2</t>
  </si>
  <si>
    <t>RADNIK  3</t>
  </si>
  <si>
    <t>RADNIK  4</t>
  </si>
  <si>
    <t>RADNIK  5</t>
  </si>
  <si>
    <t>RADNIK  6</t>
  </si>
  <si>
    <t>RADNIK  7</t>
  </si>
  <si>
    <t>RADNIK  8</t>
  </si>
  <si>
    <t>RADNIK  9</t>
  </si>
  <si>
    <t>RADNIK  10</t>
  </si>
  <si>
    <t>RADNIK  11</t>
  </si>
  <si>
    <t>tabela 2</t>
  </si>
  <si>
    <t>1+2+3+4+5+6+7</t>
  </si>
  <si>
    <t>EFEKTIVNI</t>
  </si>
  <si>
    <t>ZBIR – 9</t>
  </si>
  <si>
    <t>radnici</t>
  </si>
  <si>
    <t>tabela   4</t>
  </si>
  <si>
    <t>tabela 3</t>
  </si>
  <si>
    <t xml:space="preserve">zbirna </t>
  </si>
  <si>
    <t>potrebna</t>
  </si>
  <si>
    <t>https://www.elitesecurity.org/t506447-povezivanje-prisutnost-na-radu</t>
  </si>
  <si>
    <t>Datum</t>
  </si>
  <si>
    <t>Praznik</t>
  </si>
  <si>
    <t>Nova godina</t>
  </si>
  <si>
    <t>Bogojavljanje ili Sveta tri kralja</t>
  </si>
  <si>
    <t>Uskrs</t>
  </si>
  <si>
    <t>Uskršnji ponedjeljak</t>
  </si>
  <si>
    <t>Praznik rada</t>
  </si>
  <si>
    <t>Tijelovo</t>
  </si>
  <si>
    <t>Dan antifašističke borbe</t>
  </si>
  <si>
    <t>Dan državnosti</t>
  </si>
  <si>
    <t>Dan domovinske zahvalnosti</t>
  </si>
  <si>
    <t>Velika Gospa</t>
  </si>
  <si>
    <t>Dan neovisnosti</t>
  </si>
  <si>
    <t>Dan svih svetih</t>
  </si>
  <si>
    <t>Dan sjećanja na Vukovar</t>
  </si>
  <si>
    <t>Božić</t>
  </si>
  <si>
    <t>Sveti Stjepan</t>
  </si>
  <si>
    <t>Godina</t>
  </si>
  <si>
    <t>Mjesec</t>
  </si>
  <si>
    <t xml:space="preserve">PODACI O RADNOM VREMENU ZA MJESEC  </t>
  </si>
  <si>
    <t>OŽUJAK</t>
  </si>
  <si>
    <t>ID Radnika:</t>
  </si>
  <si>
    <t>EVIDENCIJA SATI 
PO DANIMA</t>
  </si>
  <si>
    <t>UK
UP
NO</t>
  </si>
  <si>
    <t>DOLAZAK NA RAD</t>
  </si>
  <si>
    <t>OD h</t>
  </si>
  <si>
    <t>X</t>
  </si>
  <si>
    <t>ODLAZAK S RADA</t>
  </si>
  <si>
    <t>DO h</t>
  </si>
  <si>
    <t>IME I PREZIME</t>
  </si>
  <si>
    <t>I smjena</t>
  </si>
  <si>
    <t>II smjena</t>
  </si>
  <si>
    <t>bolovanje</t>
  </si>
  <si>
    <t>GO</t>
  </si>
  <si>
    <t>dežurstvo</t>
  </si>
  <si>
    <t>SIJEČANJ</t>
  </si>
  <si>
    <t>VELJAČA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</si>
  <si>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</si>
  <si>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</si>
  <si>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</si>
  <si>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</si>
  <si>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</si>
  <si>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</si>
  <si>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</si>
  <si>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</si>
  <si>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</si>
  <si>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itd…</t>
  </si>
  <si>
    <t>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</si>
</sst>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[Red]0"/>
    <numFmt numFmtId="165" formatCode="dddd\ \ \-\ \ dd/mm/yyyy"/>
    <numFmt numFmtId="166" formatCode="mmmm"/>
    <numFmt numFmtId="167" formatCode="d"/>
    <numFmt numFmtId="168" formatCode="ddd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i/>
      <sz val="10"/>
      <color theme="1"/>
      <name val="Arial"/>
      <family val="2"/>
    </font>
    <font>
      <b/>
      <sz val="7.5"/>
      <color rgb="FFFF3333"/>
      <name val="Arial"/>
      <family val="2"/>
    </font>
    <font>
      <b/>
      <sz val="10"/>
      <color theme="1"/>
      <name val="Sakkal Majalla"/>
    </font>
    <font>
      <b/>
      <i/>
      <sz val="10"/>
      <color rgb="FF000000"/>
      <name val="Arial"/>
      <family val="2"/>
    </font>
    <font>
      <b/>
      <i/>
      <sz val="10"/>
      <color rgb="FF0000CC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Sakkal Majalla"/>
    </font>
    <font>
      <b/>
      <sz val="7.5"/>
      <color rgb="FF0000FF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  <font>
      <i/>
      <sz val="7.5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7.5"/>
      <color rgb="FF333333"/>
      <name val="Arial"/>
      <family val="2"/>
    </font>
    <font>
      <b/>
      <sz val="10"/>
      <color theme="1"/>
      <name val="Aharoni"/>
      <charset val="177"/>
    </font>
    <font>
      <b/>
      <i/>
      <sz val="7.5"/>
      <color theme="1"/>
      <name val="Aharoni"/>
      <charset val="177"/>
    </font>
    <font>
      <sz val="10"/>
      <color theme="1"/>
      <name val="Aharoni"/>
      <charset val="177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name val="Arial"/>
      <family val="2"/>
    </font>
    <font>
      <b/>
      <i/>
      <sz val="10"/>
      <name val="Aharoni"/>
      <charset val="177"/>
    </font>
    <font>
      <b/>
      <i/>
      <sz val="10"/>
      <color theme="1"/>
      <name val="Sakkal Majalla"/>
    </font>
    <font>
      <b/>
      <i/>
      <sz val="7.5"/>
      <name val="Arial"/>
      <family val="2"/>
    </font>
    <font>
      <b/>
      <sz val="11"/>
      <name val="Calibri"/>
      <family val="2"/>
      <scheme val="minor"/>
    </font>
    <font>
      <i/>
      <u/>
      <sz val="7.5"/>
      <color rgb="FFFF0000"/>
      <name val="Arial"/>
      <family val="2"/>
    </font>
    <font>
      <b/>
      <sz val="7.5"/>
      <color rgb="FF9900FF"/>
      <name val="Arial"/>
      <family val="2"/>
    </font>
    <font>
      <b/>
      <sz val="10"/>
      <color rgb="FF3333FF"/>
      <name val="Arial"/>
      <family val="2"/>
    </font>
    <font>
      <b/>
      <i/>
      <sz val="10"/>
      <color rgb="FFFF3333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sz val="12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FE7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0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4" fillId="0" borderId="0" xfId="0" applyFont="1"/>
    <xf numFmtId="0" fontId="1" fillId="0" borderId="0" xfId="0" applyFont="1" applyAlignment="1">
      <alignment horizontal="center"/>
    </xf>
    <xf numFmtId="164" fontId="17" fillId="0" borderId="2" xfId="0" applyNumberFormat="1" applyFont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164" fontId="17" fillId="9" borderId="2" xfId="0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15" fillId="0" borderId="9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164" fontId="26" fillId="0" borderId="2" xfId="0" applyNumberFormat="1" applyFont="1" applyBorder="1" applyAlignment="1">
      <alignment horizontal="center" vertical="center" wrapText="1"/>
    </xf>
    <xf numFmtId="0" fontId="2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20" fillId="3" borderId="12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/>
    </xf>
    <xf numFmtId="0" fontId="1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28" fillId="11" borderId="13" xfId="0" applyFont="1" applyFill="1" applyBorder="1" applyAlignment="1">
      <alignment horizontal="left" vertical="center" wrapText="1"/>
    </xf>
    <xf numFmtId="0" fontId="20" fillId="6" borderId="15" xfId="0" applyFont="1" applyFill="1" applyBorder="1" applyAlignment="1">
      <alignment horizontal="left" vertical="center" wrapText="1"/>
    </xf>
    <xf numFmtId="0" fontId="12" fillId="12" borderId="0" xfId="0" applyFont="1" applyFill="1" applyAlignment="1">
      <alignment horizontal="center" vertical="center" wrapText="1"/>
    </xf>
    <xf numFmtId="164" fontId="30" fillId="0" borderId="14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31" fillId="0" borderId="14" xfId="0" applyFont="1" applyBorder="1"/>
    <xf numFmtId="0" fontId="25" fillId="0" borderId="1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36" fillId="0" borderId="0" xfId="1"/>
    <xf numFmtId="0" fontId="38" fillId="0" borderId="0" xfId="0" applyFont="1" applyAlignment="1">
      <alignment horizontal="center"/>
    </xf>
    <xf numFmtId="0" fontId="40" fillId="14" borderId="0" xfId="0" applyFont="1" applyFill="1" applyAlignment="1">
      <alignment horizontal="center"/>
    </xf>
    <xf numFmtId="0" fontId="40" fillId="14" borderId="10" xfId="0" applyFont="1" applyFill="1" applyBorder="1" applyAlignment="1">
      <alignment horizontal="center"/>
    </xf>
    <xf numFmtId="0" fontId="0" fillId="0" borderId="14" xfId="0" applyBorder="1"/>
    <xf numFmtId="166" fontId="0" fillId="0" borderId="14" xfId="0" applyNumberFormat="1" applyBorder="1"/>
    <xf numFmtId="165" fontId="0" fillId="0" borderId="14" xfId="0" applyNumberFormat="1" applyFont="1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41" fillId="0" borderId="14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locked="0" hidden="1"/>
    </xf>
    <xf numFmtId="0" fontId="0" fillId="0" borderId="0" xfId="0" applyFill="1" applyProtection="1">
      <protection hidden="1"/>
    </xf>
    <xf numFmtId="0" fontId="42" fillId="0" borderId="0" xfId="0" applyFont="1" applyFill="1" applyAlignment="1" applyProtection="1">
      <alignment vertical="center"/>
      <protection locked="0" hidden="1"/>
    </xf>
    <xf numFmtId="0" fontId="42" fillId="0" borderId="0" xfId="0" applyFont="1" applyFill="1" applyAlignment="1" applyProtection="1">
      <alignment vertical="center"/>
      <protection hidden="1"/>
    </xf>
    <xf numFmtId="0" fontId="42" fillId="0" borderId="0" xfId="0" applyFont="1" applyFill="1" applyAlignment="1" applyProtection="1">
      <alignment horizontal="right" vertical="center"/>
      <protection hidden="1"/>
    </xf>
    <xf numFmtId="0" fontId="44" fillId="0" borderId="0" xfId="0" applyFont="1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 vertical="center"/>
      <protection locked="0"/>
    </xf>
    <xf numFmtId="49" fontId="37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17" xfId="0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 applyProtection="1">
      <alignment horizontal="center" vertical="center" wrapText="1"/>
      <protection hidden="1"/>
    </xf>
    <xf numFmtId="167" fontId="39" fillId="0" borderId="19" xfId="0" applyNumberFormat="1" applyFont="1" applyFill="1" applyBorder="1" applyAlignment="1" applyProtection="1">
      <alignment horizontal="center" vertical="center"/>
      <protection hidden="1"/>
    </xf>
    <xf numFmtId="167" fontId="39" fillId="0" borderId="20" xfId="0" applyNumberFormat="1" applyFont="1" applyFill="1" applyBorder="1" applyAlignment="1" applyProtection="1">
      <alignment horizontal="center" vertical="center"/>
      <protection hidden="1"/>
    </xf>
    <xf numFmtId="167" fontId="39" fillId="0" borderId="21" xfId="0" applyNumberFormat="1" applyFont="1" applyFill="1" applyBorder="1" applyAlignment="1" applyProtection="1">
      <alignment horizontal="center" vertical="center"/>
      <protection hidden="1"/>
    </xf>
    <xf numFmtId="0" fontId="46" fillId="0" borderId="22" xfId="0" applyFont="1" applyFill="1" applyBorder="1" applyAlignment="1" applyProtection="1">
      <alignment horizontal="center" vertical="center" wrapText="1"/>
      <protection hidden="1"/>
    </xf>
    <xf numFmtId="0" fontId="0" fillId="0" borderId="23" xfId="0" applyFill="1" applyBorder="1" applyAlignment="1" applyProtection="1">
      <alignment horizontal="center" vertical="center" wrapText="1"/>
      <protection hidden="1"/>
    </xf>
    <xf numFmtId="0" fontId="0" fillId="0" borderId="24" xfId="0" applyFill="1" applyBorder="1" applyAlignment="1" applyProtection="1">
      <alignment horizontal="center" vertical="center" wrapText="1"/>
      <protection hidden="1"/>
    </xf>
    <xf numFmtId="168" fontId="44" fillId="0" borderId="25" xfId="0" applyNumberFormat="1" applyFont="1" applyFill="1" applyBorder="1" applyAlignment="1" applyProtection="1">
      <alignment horizontal="center" vertical="center"/>
      <protection hidden="1"/>
    </xf>
    <xf numFmtId="168" fontId="44" fillId="0" borderId="26" xfId="0" applyNumberFormat="1" applyFont="1" applyFill="1" applyBorder="1" applyAlignment="1" applyProtection="1">
      <alignment horizontal="center" vertical="center"/>
      <protection hidden="1"/>
    </xf>
    <xf numFmtId="168" fontId="44" fillId="0" borderId="27" xfId="0" applyNumberFormat="1" applyFont="1" applyFill="1" applyBorder="1" applyAlignment="1" applyProtection="1">
      <alignment horizontal="center" vertical="center"/>
      <protection hidden="1"/>
    </xf>
    <xf numFmtId="0" fontId="46" fillId="0" borderId="28" xfId="0" applyFont="1" applyFill="1" applyBorder="1" applyAlignment="1" applyProtection="1">
      <alignment horizontal="center" vertical="center" wrapText="1"/>
      <protection hidden="1"/>
    </xf>
    <xf numFmtId="0" fontId="45" fillId="0" borderId="29" xfId="0" applyFont="1" applyFill="1" applyBorder="1" applyAlignment="1" applyProtection="1">
      <alignment horizontal="left" vertical="center" indent="1"/>
      <protection hidden="1"/>
    </xf>
    <xf numFmtId="0" fontId="45" fillId="0" borderId="30" xfId="0" applyFont="1" applyFill="1" applyBorder="1" applyAlignment="1" applyProtection="1">
      <alignment horizontal="center" vertical="center"/>
      <protection hidden="1"/>
    </xf>
    <xf numFmtId="20" fontId="47" fillId="0" borderId="19" xfId="0" applyNumberFormat="1" applyFont="1" applyFill="1" applyBorder="1" applyAlignment="1" applyProtection="1">
      <alignment vertical="center"/>
      <protection locked="0" hidden="1"/>
    </xf>
    <xf numFmtId="20" fontId="47" fillId="0" borderId="20" xfId="0" applyNumberFormat="1" applyFont="1" applyFill="1" applyBorder="1" applyAlignment="1" applyProtection="1">
      <alignment vertical="center"/>
      <protection locked="0" hidden="1"/>
    </xf>
    <xf numFmtId="20" fontId="47" fillId="0" borderId="21" xfId="0" applyNumberFormat="1" applyFont="1" applyFill="1" applyBorder="1" applyAlignment="1" applyProtection="1">
      <alignment vertical="center"/>
      <protection locked="0" hidden="1"/>
    </xf>
    <xf numFmtId="0" fontId="45" fillId="0" borderId="22" xfId="0" applyFont="1" applyFill="1" applyBorder="1" applyAlignment="1" applyProtection="1">
      <alignment horizontal="center" vertical="center"/>
      <protection hidden="1"/>
    </xf>
    <xf numFmtId="0" fontId="45" fillId="0" borderId="31" xfId="0" applyFont="1" applyFill="1" applyBorder="1" applyAlignment="1" applyProtection="1">
      <alignment horizontal="left" vertical="center" indent="1"/>
      <protection hidden="1"/>
    </xf>
    <xf numFmtId="0" fontId="45" fillId="0" borderId="32" xfId="0" applyFont="1" applyFill="1" applyBorder="1" applyAlignment="1" applyProtection="1">
      <alignment horizontal="center" vertical="center"/>
      <protection hidden="1"/>
    </xf>
    <xf numFmtId="20" fontId="47" fillId="0" borderId="33" xfId="0" applyNumberFormat="1" applyFont="1" applyFill="1" applyBorder="1" applyAlignment="1" applyProtection="1">
      <alignment vertical="center"/>
      <protection locked="0" hidden="1"/>
    </xf>
    <xf numFmtId="20" fontId="47" fillId="0" borderId="34" xfId="0" applyNumberFormat="1" applyFont="1" applyFill="1" applyBorder="1" applyAlignment="1" applyProtection="1">
      <alignment vertical="center"/>
      <protection locked="0" hidden="1"/>
    </xf>
    <xf numFmtId="20" fontId="47" fillId="0" borderId="35" xfId="0" applyNumberFormat="1" applyFont="1" applyFill="1" applyBorder="1" applyAlignment="1" applyProtection="1">
      <alignment vertical="center"/>
      <protection locked="0" hidden="1"/>
    </xf>
    <xf numFmtId="0" fontId="45" fillId="0" borderId="36" xfId="0" applyFont="1" applyFill="1" applyBorder="1" applyAlignment="1" applyProtection="1">
      <alignment horizontal="center" vertical="center"/>
      <protection hidden="1"/>
    </xf>
    <xf numFmtId="0" fontId="45" fillId="0" borderId="37" xfId="0" applyFont="1" applyFill="1" applyBorder="1" applyAlignment="1" applyProtection="1">
      <alignment horizontal="left" vertical="center" indent="1"/>
      <protection hidden="1"/>
    </xf>
    <xf numFmtId="0" fontId="45" fillId="0" borderId="38" xfId="0" applyFont="1" applyFill="1" applyBorder="1" applyAlignment="1" applyProtection="1">
      <alignment vertical="center"/>
      <protection hidden="1"/>
    </xf>
    <xf numFmtId="0" fontId="44" fillId="0" borderId="39" xfId="0" applyFont="1" applyFill="1" applyBorder="1" applyAlignment="1" applyProtection="1">
      <alignment vertical="center"/>
      <protection locked="0" hidden="1"/>
    </xf>
    <xf numFmtId="0" fontId="44" fillId="0" borderId="40" xfId="0" applyFont="1" applyFill="1" applyBorder="1" applyAlignment="1" applyProtection="1">
      <alignment vertical="center"/>
      <protection locked="0" hidden="1"/>
    </xf>
    <xf numFmtId="0" fontId="44" fillId="0" borderId="14" xfId="0" applyFont="1" applyFill="1" applyBorder="1" applyAlignment="1" applyProtection="1">
      <alignment vertical="center"/>
      <protection locked="0" hidden="1"/>
    </xf>
    <xf numFmtId="0" fontId="44" fillId="0" borderId="41" xfId="0" applyFont="1" applyFill="1" applyBorder="1" applyAlignment="1" applyProtection="1">
      <alignment vertical="center"/>
      <protection locked="0" hidden="1"/>
    </xf>
    <xf numFmtId="0" fontId="44" fillId="0" borderId="42" xfId="0" applyFont="1" applyFill="1" applyBorder="1" applyAlignment="1" applyProtection="1">
      <alignment horizontal="center" vertical="center"/>
      <protection hidden="1"/>
    </xf>
    <xf numFmtId="0" fontId="44" fillId="0" borderId="43" xfId="0" applyFont="1" applyFill="1" applyBorder="1" applyAlignment="1" applyProtection="1">
      <alignment vertical="center"/>
      <protection locked="0" hidden="1"/>
    </xf>
    <xf numFmtId="49" fontId="37" fillId="15" borderId="0" xfId="0" applyNumberFormat="1" applyFont="1" applyFill="1" applyAlignment="1" applyProtection="1">
      <alignment horizontal="left" vertical="center"/>
      <protection locked="0"/>
    </xf>
    <xf numFmtId="0" fontId="43" fillId="0" borderId="0" xfId="0" applyFont="1" applyFill="1" applyAlignment="1" applyProtection="1">
      <alignment horizontal="centerContinuous" vertical="center"/>
      <protection locked="0" hidden="1"/>
    </xf>
    <xf numFmtId="166" fontId="40" fillId="14" borderId="0" xfId="0" applyNumberFormat="1" applyFont="1" applyFill="1" applyAlignment="1">
      <alignment horizontal="center"/>
    </xf>
    <xf numFmtId="0" fontId="40" fillId="14" borderId="0" xfId="0" applyFont="1" applyFill="1" applyAlignment="1">
      <alignment horizontal="center"/>
    </xf>
    <xf numFmtId="0" fontId="45" fillId="0" borderId="14" xfId="0" applyFont="1" applyFill="1" applyBorder="1" applyAlignment="1" applyProtection="1">
      <alignment horizontal="left" vertical="center" indent="1"/>
      <protection hidden="1"/>
    </xf>
    <xf numFmtId="0" fontId="45" fillId="0" borderId="14" xfId="0" applyFont="1" applyFill="1" applyBorder="1" applyAlignment="1" applyProtection="1">
      <alignment vertical="center"/>
      <protection hidden="1"/>
    </xf>
  </cellXfs>
  <cellStyles count="2">
    <cellStyle name="Hyperlink" xfId="1" builtinId="8"/>
    <cellStyle name="Normal" xfId="0" builtinId="0"/>
  </cellStyles>
  <dxfs count="3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38099</xdr:colOff>
      <xdr:row>1</xdr:row>
      <xdr:rowOff>66675</xdr:rowOff>
    </xdr:from>
    <xdr:to>
      <xdr:col>74</xdr:col>
      <xdr:colOff>409574</xdr:colOff>
      <xdr:row>35</xdr:row>
      <xdr:rowOff>95250</xdr:rowOff>
    </xdr:to>
    <xdr:sp macro="" textlink="">
      <xdr:nvSpPr>
        <xdr:cNvPr id="2" name="TextBox 1"/>
        <xdr:cNvSpPr txBox="1"/>
      </xdr:nvSpPr>
      <xdr:spPr>
        <a:xfrm>
          <a:off x="27841574" y="257175"/>
          <a:ext cx="7686675" cy="3533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/>
            <a:t>ako bi neko hteo i mogao da me uputi kako da povezem a da funkcionise ove tabele za prisutnost na radu. </a:t>
          </a:r>
          <a:br>
            <a:rPr lang="hr-HR"/>
          </a:br>
          <a:r>
            <a:rPr lang="hr-HR"/>
            <a:t>to znaci zamisao bi bila sledeca:</a:t>
          </a:r>
          <a:br>
            <a:rPr lang="hr-HR"/>
          </a:br>
          <a:r>
            <a:rPr lang="hr-HR"/>
            <a:t>/UPIS/ u tabeli 1 se upisuje radno vreme za radnika x /padajuci meni/ po danima sa time da pocetak i kraj radnog vremena u koloci c-ag </a:t>
          </a:r>
          <a:br>
            <a:rPr lang="hr-HR"/>
          </a:br>
          <a:r>
            <a:rPr lang="hr-HR"/>
            <a:t>trebalo bi je de broj 8 /zimi / ili 9 /leti/ zbo preraspodele radnog vremena. a razlika iznad brojeva 8 ili 9 h da se upisuje npr. u duzi rad ak 27 /tabela 2/</a:t>
          </a:r>
          <a:br>
            <a:rPr lang="hr-HR"/>
          </a:br>
          <a:r>
            <a:rPr lang="hr-HR"/>
            <a:t>a podatke iz tabele 2 da upisuje u /potrebnu tabelu 3/ za svakoga radnika ,kao i duzi rad koji je nastao</a:t>
          </a:r>
          <a:br>
            <a:rPr lang="hr-HR"/>
          </a:br>
          <a:r>
            <a:rPr lang="hr-HR"/>
            <a:t>razlikom u potrebnu tabelu 3 u npr/BF 14/ ili za dredjenog radnika u njegov red.</a:t>
          </a:r>
          <a:br>
            <a:rPr lang="hr-HR"/>
          </a:br>
          <a:r>
            <a:rPr lang="hr-HR"/>
            <a:t/>
          </a:r>
          <a:br>
            <a:rPr lang="hr-HR"/>
          </a:br>
          <a:r>
            <a:rPr lang="hr-HR"/>
            <a:t/>
          </a:r>
          <a:br>
            <a:rPr lang="hr-HR"/>
          </a:br>
          <a:r>
            <a:rPr lang="hr-HR"/>
            <a:t>to bi ovako izgledalo na jednom mestu upisujem u tabeli 1 , koja postoji/postojace/ za svakoga radnika posebno .</a:t>
          </a:r>
          <a:br>
            <a:rPr lang="hr-HR"/>
          </a:br>
          <a:r>
            <a:rPr lang="hr-HR"/>
            <a:t>a promenom oznake radnik 1 menjaju se svugde njegovi podatci ./ dolazak i odlazak radnika u firmu, da imena radnika budu po abecedi i tako .</a:t>
          </a:r>
          <a:br>
            <a:rPr lang="hr-HR"/>
          </a:br>
          <a:r>
            <a:rPr lang="hr-HR"/>
            <a:t>Ovo mi treba da ubramo upis i skratimo vreme upisa i objedinimo sve na jednom mestu.</a:t>
          </a:r>
          <a:br>
            <a:rPr lang="hr-HR"/>
          </a:br>
          <a:r>
            <a:rPr lang="hr-HR"/>
            <a:t>ovo bi se koristilo za licne potrebe .</a:t>
          </a:r>
          <a:br>
            <a:rPr lang="hr-HR"/>
          </a:br>
          <a:r>
            <a:rPr lang="hr-HR"/>
            <a:t/>
          </a:r>
          <a:br>
            <a:rPr lang="hr-HR"/>
          </a:br>
          <a:r>
            <a:rPr lang="hr-HR"/>
            <a:t>unapred hvala na pomoci ,</a:t>
          </a:r>
          <a:br>
            <a:rPr lang="hr-HR"/>
          </a:br>
          <a:r>
            <a:rPr lang="hr-HR"/>
            <a:t>a mozda postoji i neki drugi predlog koji cu prihvatiti ,ako dobijem</a:t>
          </a:r>
          <a:br>
            <a:rPr lang="hr-HR"/>
          </a:br>
          <a:r>
            <a:rPr lang="hr-HR"/>
            <a:t>samo smernice i formule a ostalo bi pokusao i sam ,da ne bih zamarao previse.</a:t>
          </a:r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litesecurity.org/t506447-povezivanje-prisutnost-na-ra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7"/>
  <sheetViews>
    <sheetView workbookViewId="0">
      <selection activeCell="B7" sqref="B7"/>
    </sheetView>
  </sheetViews>
  <sheetFormatPr defaultRowHeight="15" x14ac:dyDescent="0.25"/>
  <sheetData>
    <row r="4" spans="2:2" x14ac:dyDescent="0.25">
      <c r="B4">
        <v>160</v>
      </c>
    </row>
    <row r="5" spans="2:2" x14ac:dyDescent="0.25">
      <c r="B5">
        <v>168</v>
      </c>
    </row>
    <row r="6" spans="2:2" x14ac:dyDescent="0.25">
      <c r="B6">
        <v>176</v>
      </c>
    </row>
    <row r="7" spans="2:2" x14ac:dyDescent="0.25">
      <c r="B7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H10" sqref="H10"/>
    </sheetView>
  </sheetViews>
  <sheetFormatPr defaultRowHeight="15" x14ac:dyDescent="0.25"/>
  <sheetData>
    <row r="2" spans="2:6" x14ac:dyDescent="0.25">
      <c r="B2" t="s">
        <v>54</v>
      </c>
      <c r="D2" t="s">
        <v>53</v>
      </c>
      <c r="F2" t="s">
        <v>55</v>
      </c>
    </row>
    <row r="3" spans="2:6" x14ac:dyDescent="0.25">
      <c r="B3" s="47">
        <v>0</v>
      </c>
      <c r="D3" s="48">
        <v>5</v>
      </c>
      <c r="F3" s="49">
        <v>1</v>
      </c>
    </row>
    <row r="4" spans="2:6" x14ac:dyDescent="0.25">
      <c r="B4" s="47">
        <v>8</v>
      </c>
      <c r="D4" s="48">
        <v>6</v>
      </c>
      <c r="F4" s="49">
        <v>2</v>
      </c>
    </row>
    <row r="5" spans="2:6" x14ac:dyDescent="0.25">
      <c r="B5" s="47"/>
      <c r="D5" s="48">
        <v>7</v>
      </c>
      <c r="F5" s="49">
        <v>3</v>
      </c>
    </row>
    <row r="6" spans="2:6" x14ac:dyDescent="0.25">
      <c r="B6" s="47"/>
      <c r="D6" s="48">
        <v>8</v>
      </c>
      <c r="F6" s="49">
        <v>4</v>
      </c>
    </row>
    <row r="7" spans="2:6" x14ac:dyDescent="0.25">
      <c r="B7" s="47"/>
      <c r="D7" s="48"/>
      <c r="F7" s="49">
        <v>5</v>
      </c>
    </row>
    <row r="8" spans="2:6" x14ac:dyDescent="0.25">
      <c r="B8" s="47"/>
      <c r="D8" s="48"/>
      <c r="F8" s="49">
        <v>6</v>
      </c>
    </row>
    <row r="9" spans="2:6" x14ac:dyDescent="0.25">
      <c r="B9" s="47"/>
      <c r="D9" s="48"/>
      <c r="F9" s="49">
        <v>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5"/>
  <sheetViews>
    <sheetView workbookViewId="0">
      <selection activeCell="B3" sqref="B3:B15"/>
    </sheetView>
  </sheetViews>
  <sheetFormatPr defaultRowHeight="15" x14ac:dyDescent="0.25"/>
  <cols>
    <col min="2" max="2" width="31.7109375" customWidth="1"/>
  </cols>
  <sheetData>
    <row r="3" spans="2:2" x14ac:dyDescent="0.25">
      <c r="B3" s="3" t="s">
        <v>39</v>
      </c>
    </row>
    <row r="4" spans="2:2" x14ac:dyDescent="0.25">
      <c r="B4" s="3" t="s">
        <v>40</v>
      </c>
    </row>
    <row r="5" spans="2:2" x14ac:dyDescent="0.25">
      <c r="B5" s="3" t="s">
        <v>41</v>
      </c>
    </row>
    <row r="6" spans="2:2" x14ac:dyDescent="0.25">
      <c r="B6" s="3" t="s">
        <v>24</v>
      </c>
    </row>
    <row r="7" spans="2:2" x14ac:dyDescent="0.25">
      <c r="B7" s="3" t="s">
        <v>42</v>
      </c>
    </row>
    <row r="8" spans="2:2" x14ac:dyDescent="0.25">
      <c r="B8" s="3" t="s">
        <v>43</v>
      </c>
    </row>
    <row r="9" spans="2:2" x14ac:dyDescent="0.25">
      <c r="B9" s="3" t="s">
        <v>44</v>
      </c>
    </row>
    <row r="10" spans="2:2" x14ac:dyDescent="0.25">
      <c r="B10" s="3" t="s">
        <v>45</v>
      </c>
    </row>
    <row r="11" spans="2:2" x14ac:dyDescent="0.25">
      <c r="B11" s="3" t="s">
        <v>46</v>
      </c>
    </row>
    <row r="12" spans="2:2" x14ac:dyDescent="0.25">
      <c r="B12" s="3" t="s">
        <v>47</v>
      </c>
    </row>
    <row r="13" spans="2:2" x14ac:dyDescent="0.25">
      <c r="B13" s="3" t="s">
        <v>48</v>
      </c>
    </row>
    <row r="14" spans="2:2" x14ac:dyDescent="0.25">
      <c r="B14" s="3" t="s">
        <v>49</v>
      </c>
    </row>
    <row r="15" spans="2:2" x14ac:dyDescent="0.25">
      <c r="B15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"/>
  <sheetViews>
    <sheetView workbookViewId="0">
      <selection activeCell="F33" sqref="F33"/>
    </sheetView>
  </sheetViews>
  <sheetFormatPr defaultRowHeight="15" x14ac:dyDescent="0.25"/>
  <sheetData>
    <row r="2" spans="2:2" x14ac:dyDescent="0.25">
      <c r="B2" s="34">
        <v>16</v>
      </c>
    </row>
    <row r="3" spans="2:2" x14ac:dyDescent="0.25">
      <c r="B3" s="34">
        <f>SUM(B2)+1</f>
        <v>17</v>
      </c>
    </row>
    <row r="4" spans="2:2" x14ac:dyDescent="0.25">
      <c r="B4" s="34">
        <f t="shared" ref="B4:B16" si="0">SUM(B3)+1</f>
        <v>18</v>
      </c>
    </row>
    <row r="5" spans="2:2" x14ac:dyDescent="0.25">
      <c r="B5" s="34">
        <f t="shared" si="0"/>
        <v>19</v>
      </c>
    </row>
    <row r="6" spans="2:2" x14ac:dyDescent="0.25">
      <c r="B6" s="34">
        <f t="shared" si="0"/>
        <v>20</v>
      </c>
    </row>
    <row r="7" spans="2:2" x14ac:dyDescent="0.25">
      <c r="B7" s="34">
        <f t="shared" si="0"/>
        <v>21</v>
      </c>
    </row>
    <row r="8" spans="2:2" x14ac:dyDescent="0.25">
      <c r="B8" s="34">
        <f t="shared" si="0"/>
        <v>22</v>
      </c>
    </row>
    <row r="9" spans="2:2" x14ac:dyDescent="0.25">
      <c r="B9" s="34">
        <f t="shared" si="0"/>
        <v>23</v>
      </c>
    </row>
    <row r="10" spans="2:2" x14ac:dyDescent="0.25">
      <c r="B10" s="34">
        <f t="shared" si="0"/>
        <v>24</v>
      </c>
    </row>
    <row r="11" spans="2:2" x14ac:dyDescent="0.25">
      <c r="B11" s="34">
        <f t="shared" si="0"/>
        <v>25</v>
      </c>
    </row>
    <row r="12" spans="2:2" x14ac:dyDescent="0.25">
      <c r="B12" s="34">
        <f t="shared" si="0"/>
        <v>26</v>
      </c>
    </row>
    <row r="13" spans="2:2" x14ac:dyDescent="0.25">
      <c r="B13" s="34">
        <f t="shared" si="0"/>
        <v>27</v>
      </c>
    </row>
    <row r="14" spans="2:2" x14ac:dyDescent="0.25">
      <c r="B14" s="34">
        <f t="shared" si="0"/>
        <v>28</v>
      </c>
    </row>
    <row r="15" spans="2:2" x14ac:dyDescent="0.25">
      <c r="B15" s="34">
        <f t="shared" si="0"/>
        <v>29</v>
      </c>
    </row>
    <row r="16" spans="2:2" x14ac:dyDescent="0.25">
      <c r="B16" s="34">
        <f t="shared" si="0"/>
        <v>30</v>
      </c>
    </row>
    <row r="17" spans="2:2" x14ac:dyDescent="0.25">
      <c r="B17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J17" sqref="J17"/>
    </sheetView>
  </sheetViews>
  <sheetFormatPr defaultRowHeight="15" x14ac:dyDescent="0.25"/>
  <cols>
    <col min="1" max="1" width="9.140625" style="41" customWidth="1"/>
    <col min="2" max="2" width="37.42578125" customWidth="1"/>
    <col min="3" max="3" width="12.85546875" customWidth="1"/>
  </cols>
  <sheetData>
    <row r="1" spans="1:3" x14ac:dyDescent="0.25">
      <c r="A1" s="64" t="s">
        <v>60</v>
      </c>
      <c r="B1" s="64" t="s">
        <v>58</v>
      </c>
      <c r="C1" s="64" t="s">
        <v>59</v>
      </c>
    </row>
    <row r="2" spans="1:3" ht="15.75" thickBot="1" x14ac:dyDescent="0.3">
      <c r="A2" s="65"/>
      <c r="B2" s="65"/>
      <c r="C2" s="65"/>
    </row>
    <row r="3" spans="1:3" ht="15.75" thickBot="1" x14ac:dyDescent="0.3">
      <c r="A3" s="64">
        <v>1</v>
      </c>
      <c r="B3" s="66" t="s">
        <v>100</v>
      </c>
      <c r="C3" s="67" t="s">
        <v>52</v>
      </c>
    </row>
    <row r="4" spans="1:3" ht="15.75" thickBot="1" x14ac:dyDescent="0.3">
      <c r="A4" s="64">
        <f>SUM(A3)+1</f>
        <v>2</v>
      </c>
      <c r="B4" s="66" t="s">
        <v>101</v>
      </c>
      <c r="C4" s="67" t="s">
        <v>61</v>
      </c>
    </row>
    <row r="5" spans="1:3" ht="15.75" thickBot="1" x14ac:dyDescent="0.3">
      <c r="A5" s="64">
        <f t="shared" ref="A5:A52" si="0">SUM(A4)+1</f>
        <v>3</v>
      </c>
      <c r="B5" s="66" t="s">
        <v>102</v>
      </c>
      <c r="C5" s="67" t="s">
        <v>14</v>
      </c>
    </row>
    <row r="6" spans="1:3" ht="15.75" thickBot="1" x14ac:dyDescent="0.3">
      <c r="A6" s="64">
        <f t="shared" si="0"/>
        <v>4</v>
      </c>
      <c r="B6" s="66" t="s">
        <v>103</v>
      </c>
      <c r="C6" s="67" t="s">
        <v>62</v>
      </c>
    </row>
    <row r="7" spans="1:3" ht="15.75" thickBot="1" x14ac:dyDescent="0.3">
      <c r="A7" s="64">
        <f t="shared" si="0"/>
        <v>5</v>
      </c>
      <c r="B7" s="66" t="s">
        <v>104</v>
      </c>
      <c r="C7" s="67" t="s">
        <v>63</v>
      </c>
    </row>
    <row r="8" spans="1:3" ht="15.75" thickBot="1" x14ac:dyDescent="0.3">
      <c r="A8" s="64">
        <f t="shared" si="0"/>
        <v>6</v>
      </c>
      <c r="B8" s="66" t="s">
        <v>105</v>
      </c>
      <c r="C8" s="67" t="s">
        <v>64</v>
      </c>
    </row>
    <row r="9" spans="1:3" ht="15.75" thickBot="1" x14ac:dyDescent="0.3">
      <c r="A9" s="64">
        <f t="shared" si="0"/>
        <v>7</v>
      </c>
      <c r="B9" s="66" t="s">
        <v>106</v>
      </c>
      <c r="C9" s="67" t="s">
        <v>15</v>
      </c>
    </row>
    <row r="10" spans="1:3" ht="15.75" thickBot="1" x14ac:dyDescent="0.3">
      <c r="A10" s="64">
        <f t="shared" si="0"/>
        <v>8</v>
      </c>
      <c r="B10" s="66" t="s">
        <v>107</v>
      </c>
      <c r="C10" s="67" t="s">
        <v>16</v>
      </c>
    </row>
    <row r="11" spans="1:3" ht="15.75" thickBot="1" x14ac:dyDescent="0.3">
      <c r="A11" s="64">
        <f t="shared" si="0"/>
        <v>9</v>
      </c>
      <c r="B11" s="66" t="s">
        <v>108</v>
      </c>
      <c r="C11" s="67" t="s">
        <v>17</v>
      </c>
    </row>
    <row r="12" spans="1:3" ht="15.75" thickBot="1" x14ac:dyDescent="0.3">
      <c r="A12" s="64">
        <f t="shared" si="0"/>
        <v>10</v>
      </c>
      <c r="B12" s="66" t="s">
        <v>109</v>
      </c>
      <c r="C12" s="67" t="s">
        <v>65</v>
      </c>
    </row>
    <row r="13" spans="1:3" ht="15.75" thickBot="1" x14ac:dyDescent="0.3">
      <c r="A13" s="64">
        <f t="shared" si="0"/>
        <v>11</v>
      </c>
      <c r="B13" s="66" t="s">
        <v>110</v>
      </c>
      <c r="C13" s="67" t="s">
        <v>66</v>
      </c>
    </row>
    <row r="14" spans="1:3" ht="15.75" thickBot="1" x14ac:dyDescent="0.3">
      <c r="A14" s="64">
        <f t="shared" si="0"/>
        <v>12</v>
      </c>
      <c r="B14" s="66"/>
      <c r="C14" s="67" t="s">
        <v>18</v>
      </c>
    </row>
    <row r="15" spans="1:3" ht="15.75" thickBot="1" x14ac:dyDescent="0.3">
      <c r="A15" s="64">
        <f t="shared" si="0"/>
        <v>13</v>
      </c>
      <c r="B15" s="66"/>
      <c r="C15" s="67" t="s">
        <v>67</v>
      </c>
    </row>
    <row r="16" spans="1:3" ht="15.75" thickBot="1" x14ac:dyDescent="0.3">
      <c r="A16" s="64">
        <f t="shared" si="0"/>
        <v>14</v>
      </c>
      <c r="B16" s="66"/>
      <c r="C16" s="67" t="s">
        <v>19</v>
      </c>
    </row>
    <row r="17" spans="1:3" ht="15.75" thickBot="1" x14ac:dyDescent="0.3">
      <c r="A17" s="64">
        <f t="shared" si="0"/>
        <v>15</v>
      </c>
      <c r="B17" s="66"/>
      <c r="C17" s="67" t="s">
        <v>79</v>
      </c>
    </row>
    <row r="18" spans="1:3" ht="15.75" thickBot="1" x14ac:dyDescent="0.3">
      <c r="A18" s="64">
        <f t="shared" si="0"/>
        <v>16</v>
      </c>
      <c r="B18" s="66"/>
      <c r="C18" s="67" t="s">
        <v>20</v>
      </c>
    </row>
    <row r="19" spans="1:3" ht="15.75" thickBot="1" x14ac:dyDescent="0.3">
      <c r="A19" s="64">
        <f t="shared" si="0"/>
        <v>17</v>
      </c>
      <c r="B19" s="66"/>
      <c r="C19" s="67" t="s">
        <v>68</v>
      </c>
    </row>
    <row r="20" spans="1:3" ht="15.75" thickBot="1" x14ac:dyDescent="0.3">
      <c r="A20" s="64">
        <f t="shared" si="0"/>
        <v>18</v>
      </c>
      <c r="B20" s="66"/>
      <c r="C20" s="67" t="s">
        <v>69</v>
      </c>
    </row>
    <row r="21" spans="1:3" ht="15.75" thickBot="1" x14ac:dyDescent="0.3">
      <c r="A21" s="64">
        <f t="shared" si="0"/>
        <v>19</v>
      </c>
      <c r="B21" s="66"/>
      <c r="C21" s="67" t="s">
        <v>21</v>
      </c>
    </row>
    <row r="22" spans="1:3" ht="15.75" thickBot="1" x14ac:dyDescent="0.3">
      <c r="A22" s="64">
        <f t="shared" si="0"/>
        <v>20</v>
      </c>
      <c r="B22" s="66"/>
      <c r="C22" s="67" t="s">
        <v>70</v>
      </c>
    </row>
    <row r="23" spans="1:3" ht="15.75" thickBot="1" x14ac:dyDescent="0.3">
      <c r="A23" s="64">
        <f t="shared" si="0"/>
        <v>21</v>
      </c>
      <c r="B23" s="66"/>
      <c r="C23" s="67" t="s">
        <v>22</v>
      </c>
    </row>
    <row r="24" spans="1:3" ht="15.75" thickBot="1" x14ac:dyDescent="0.3">
      <c r="A24" s="64">
        <f t="shared" si="0"/>
        <v>22</v>
      </c>
      <c r="B24" s="66"/>
      <c r="C24" s="67" t="s">
        <v>71</v>
      </c>
    </row>
    <row r="25" spans="1:3" ht="15.75" thickBot="1" x14ac:dyDescent="0.3">
      <c r="A25" s="64">
        <f t="shared" si="0"/>
        <v>23</v>
      </c>
      <c r="B25" s="66"/>
      <c r="C25" s="67" t="s">
        <v>72</v>
      </c>
    </row>
    <row r="26" spans="1:3" ht="15.75" thickBot="1" x14ac:dyDescent="0.3">
      <c r="A26" s="64">
        <f t="shared" si="0"/>
        <v>24</v>
      </c>
      <c r="B26" s="66"/>
      <c r="C26" s="67" t="s">
        <v>73</v>
      </c>
    </row>
    <row r="27" spans="1:3" ht="15.75" thickBot="1" x14ac:dyDescent="0.3">
      <c r="A27" s="64">
        <f t="shared" si="0"/>
        <v>25</v>
      </c>
      <c r="B27" s="66"/>
      <c r="C27" s="67" t="s">
        <v>74</v>
      </c>
    </row>
    <row r="28" spans="1:3" ht="15.75" thickBot="1" x14ac:dyDescent="0.3">
      <c r="A28" s="64">
        <f t="shared" si="0"/>
        <v>26</v>
      </c>
      <c r="B28" s="66"/>
      <c r="C28" s="67" t="s">
        <v>75</v>
      </c>
    </row>
    <row r="29" spans="1:3" ht="15.75" thickBot="1" x14ac:dyDescent="0.3">
      <c r="A29" s="64">
        <f t="shared" si="0"/>
        <v>27</v>
      </c>
      <c r="B29" s="66"/>
      <c r="C29" s="67" t="s">
        <v>23</v>
      </c>
    </row>
    <row r="30" spans="1:3" ht="15.75" thickBot="1" x14ac:dyDescent="0.3">
      <c r="A30" s="64">
        <f t="shared" si="0"/>
        <v>28</v>
      </c>
      <c r="B30" s="66"/>
      <c r="C30" s="67" t="s">
        <v>76</v>
      </c>
    </row>
    <row r="31" spans="1:3" ht="15.75" thickBot="1" x14ac:dyDescent="0.3">
      <c r="A31" s="64">
        <f t="shared" si="0"/>
        <v>29</v>
      </c>
      <c r="B31" s="66"/>
      <c r="C31" s="67" t="s">
        <v>77</v>
      </c>
    </row>
    <row r="32" spans="1:3" ht="15.75" thickBot="1" x14ac:dyDescent="0.3">
      <c r="A32" s="64">
        <f t="shared" si="0"/>
        <v>30</v>
      </c>
      <c r="B32" s="66"/>
      <c r="C32" s="67" t="s">
        <v>78</v>
      </c>
    </row>
    <row r="33" spans="1:3" ht="15.75" thickBot="1" x14ac:dyDescent="0.3">
      <c r="A33" s="64">
        <f t="shared" si="0"/>
        <v>31</v>
      </c>
      <c r="B33" s="66"/>
      <c r="C33" s="67" t="s">
        <v>80</v>
      </c>
    </row>
    <row r="34" spans="1:3" ht="15.75" thickBot="1" x14ac:dyDescent="0.3">
      <c r="A34" s="64">
        <f t="shared" si="0"/>
        <v>32</v>
      </c>
      <c r="B34" s="66"/>
      <c r="C34" s="67" t="s">
        <v>81</v>
      </c>
    </row>
    <row r="35" spans="1:3" ht="15.75" thickBot="1" x14ac:dyDescent="0.3">
      <c r="A35" s="64">
        <f t="shared" si="0"/>
        <v>33</v>
      </c>
      <c r="B35" s="66"/>
      <c r="C35" s="67" t="s">
        <v>82</v>
      </c>
    </row>
    <row r="36" spans="1:3" ht="15.75" thickBot="1" x14ac:dyDescent="0.3">
      <c r="A36" s="64">
        <f t="shared" si="0"/>
        <v>34</v>
      </c>
      <c r="B36" s="66"/>
      <c r="C36" s="67" t="s">
        <v>83</v>
      </c>
    </row>
    <row r="37" spans="1:3" ht="15.75" thickBot="1" x14ac:dyDescent="0.3">
      <c r="A37" s="64">
        <f t="shared" si="0"/>
        <v>35</v>
      </c>
      <c r="B37" s="66"/>
      <c r="C37" s="67" t="s">
        <v>84</v>
      </c>
    </row>
    <row r="38" spans="1:3" ht="15.75" thickBot="1" x14ac:dyDescent="0.3">
      <c r="A38" s="64">
        <f t="shared" si="0"/>
        <v>36</v>
      </c>
      <c r="B38" s="66"/>
      <c r="C38" s="67" t="s">
        <v>85</v>
      </c>
    </row>
    <row r="39" spans="1:3" ht="15.75" thickBot="1" x14ac:dyDescent="0.3">
      <c r="A39" s="64">
        <f t="shared" si="0"/>
        <v>37</v>
      </c>
      <c r="B39" s="66"/>
      <c r="C39" s="67" t="s">
        <v>86</v>
      </c>
    </row>
    <row r="40" spans="1:3" ht="15.75" thickBot="1" x14ac:dyDescent="0.3">
      <c r="A40" s="64">
        <f t="shared" si="0"/>
        <v>38</v>
      </c>
      <c r="B40" s="66"/>
      <c r="C40" s="67" t="s">
        <v>87</v>
      </c>
    </row>
    <row r="41" spans="1:3" ht="15.75" thickBot="1" x14ac:dyDescent="0.3">
      <c r="A41" s="64">
        <f t="shared" si="0"/>
        <v>39</v>
      </c>
      <c r="B41" s="66"/>
      <c r="C41" s="67" t="s">
        <v>88</v>
      </c>
    </row>
    <row r="42" spans="1:3" ht="15.75" thickBot="1" x14ac:dyDescent="0.3">
      <c r="A42" s="64">
        <f t="shared" si="0"/>
        <v>40</v>
      </c>
      <c r="B42" s="66"/>
      <c r="C42" s="67" t="s">
        <v>89</v>
      </c>
    </row>
    <row r="43" spans="1:3" ht="15.75" thickBot="1" x14ac:dyDescent="0.3">
      <c r="A43" s="64">
        <f t="shared" si="0"/>
        <v>41</v>
      </c>
      <c r="B43" s="66"/>
      <c r="C43" s="67" t="s">
        <v>90</v>
      </c>
    </row>
    <row r="44" spans="1:3" ht="15.75" thickBot="1" x14ac:dyDescent="0.3">
      <c r="A44" s="64">
        <f t="shared" si="0"/>
        <v>42</v>
      </c>
      <c r="B44" s="66"/>
      <c r="C44" s="67" t="s">
        <v>91</v>
      </c>
    </row>
    <row r="45" spans="1:3" ht="15.75" thickBot="1" x14ac:dyDescent="0.3">
      <c r="A45" s="64">
        <f t="shared" si="0"/>
        <v>43</v>
      </c>
      <c r="B45" s="66"/>
      <c r="C45" s="67" t="s">
        <v>92</v>
      </c>
    </row>
    <row r="46" spans="1:3" ht="15.75" thickBot="1" x14ac:dyDescent="0.3">
      <c r="A46" s="64">
        <f t="shared" si="0"/>
        <v>44</v>
      </c>
      <c r="B46" s="66"/>
      <c r="C46" s="67" t="s">
        <v>93</v>
      </c>
    </row>
    <row r="47" spans="1:3" ht="15.75" thickBot="1" x14ac:dyDescent="0.3">
      <c r="A47" s="64">
        <f t="shared" si="0"/>
        <v>45</v>
      </c>
      <c r="B47" s="66"/>
      <c r="C47" s="67" t="s">
        <v>94</v>
      </c>
    </row>
    <row r="48" spans="1:3" ht="15.75" thickBot="1" x14ac:dyDescent="0.3">
      <c r="A48" s="64">
        <f t="shared" si="0"/>
        <v>46</v>
      </c>
      <c r="B48" s="66"/>
      <c r="C48" s="67" t="s">
        <v>95</v>
      </c>
    </row>
    <row r="49" spans="1:3" ht="15.75" thickBot="1" x14ac:dyDescent="0.3">
      <c r="A49" s="64">
        <f t="shared" si="0"/>
        <v>47</v>
      </c>
      <c r="B49" s="66"/>
      <c r="C49" s="67" t="s">
        <v>96</v>
      </c>
    </row>
    <row r="50" spans="1:3" ht="15.75" thickBot="1" x14ac:dyDescent="0.3">
      <c r="A50" s="64">
        <f t="shared" si="0"/>
        <v>48</v>
      </c>
      <c r="B50" s="66"/>
      <c r="C50" s="67" t="s">
        <v>97</v>
      </c>
    </row>
    <row r="51" spans="1:3" ht="15.75" thickBot="1" x14ac:dyDescent="0.3">
      <c r="A51" s="64">
        <f t="shared" si="0"/>
        <v>49</v>
      </c>
      <c r="B51" s="66"/>
      <c r="C51" s="67" t="s">
        <v>98</v>
      </c>
    </row>
    <row r="52" spans="1:3" ht="15.75" thickBot="1" x14ac:dyDescent="0.3">
      <c r="A52" s="64">
        <f t="shared" si="0"/>
        <v>50</v>
      </c>
      <c r="B52" s="66"/>
      <c r="C52" s="67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108"/>
  <sheetViews>
    <sheetView tabSelected="1" workbookViewId="0">
      <selection activeCell="W2" sqref="W2:Y2"/>
    </sheetView>
  </sheetViews>
  <sheetFormatPr defaultRowHeight="15" x14ac:dyDescent="0.25"/>
  <cols>
    <col min="1" max="1" width="21" customWidth="1"/>
    <col min="2" max="2" width="16.7109375" customWidth="1"/>
    <col min="3" max="33" width="5" customWidth="1"/>
    <col min="34" max="34" width="5.85546875" customWidth="1"/>
    <col min="35" max="35" width="2.85546875" customWidth="1"/>
    <col min="36" max="36" width="20.85546875" customWidth="1"/>
    <col min="37" max="37" width="8.5703125" customWidth="1"/>
    <col min="38" max="47" width="1.7109375" customWidth="1"/>
    <col min="48" max="48" width="8" customWidth="1"/>
  </cols>
  <sheetData>
    <row r="1" spans="1:58" x14ac:dyDescent="0.25">
      <c r="A1" s="93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BF1" s="84" t="s">
        <v>132</v>
      </c>
    </row>
    <row r="2" spans="1:58" ht="15.75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 t="s">
        <v>152</v>
      </c>
      <c r="Q2" s="136" t="s">
        <v>168</v>
      </c>
      <c r="R2" s="136"/>
      <c r="S2" s="136"/>
      <c r="T2" s="136"/>
      <c r="U2" s="135"/>
      <c r="V2" s="96"/>
      <c r="W2" s="137">
        <f>baza!A2</f>
        <v>2021</v>
      </c>
      <c r="X2" s="137"/>
      <c r="Y2" s="137"/>
      <c r="Z2" s="96"/>
      <c r="AA2" s="96"/>
      <c r="AB2" s="96"/>
      <c r="AC2" s="96"/>
      <c r="AD2" s="96"/>
      <c r="AE2" s="96"/>
      <c r="AF2" s="96"/>
      <c r="AG2" s="96"/>
      <c r="AH2" s="96"/>
    </row>
    <row r="3" spans="1:58" x14ac:dyDescent="0.25">
      <c r="A3" s="98" t="s">
        <v>154</v>
      </c>
      <c r="B3" s="99">
        <v>1000001</v>
      </c>
      <c r="C3" s="134" t="s">
        <v>162</v>
      </c>
      <c r="D3" s="134"/>
      <c r="E3" s="134"/>
      <c r="F3" s="134"/>
      <c r="G3" s="134"/>
      <c r="H3" s="134"/>
      <c r="I3" s="134"/>
      <c r="J3" s="134"/>
      <c r="K3" s="134"/>
      <c r="L3" s="100"/>
      <c r="M3" s="100"/>
      <c r="N3" s="100"/>
      <c r="O3" s="100"/>
      <c r="P3" s="100"/>
      <c r="Q3" s="100"/>
      <c r="R3" s="100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</row>
    <row r="4" spans="1:58" ht="15.75" thickBot="1" x14ac:dyDescent="0.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</row>
    <row r="5" spans="1:58" x14ac:dyDescent="0.25">
      <c r="A5" s="102" t="s">
        <v>155</v>
      </c>
      <c r="B5" s="103"/>
      <c r="C5" s="104">
        <f>DATE($W$2,MONTH($Q$2&amp;1),1)</f>
        <v>44197</v>
      </c>
      <c r="D5" s="105">
        <f>C5+1</f>
        <v>44198</v>
      </c>
      <c r="E5" s="105">
        <f t="shared" ref="E5:AC5" si="0">D5+1</f>
        <v>44199</v>
      </c>
      <c r="F5" s="105">
        <f t="shared" si="0"/>
        <v>44200</v>
      </c>
      <c r="G5" s="105">
        <f t="shared" si="0"/>
        <v>44201</v>
      </c>
      <c r="H5" s="105">
        <f t="shared" si="0"/>
        <v>44202</v>
      </c>
      <c r="I5" s="105">
        <f t="shared" si="0"/>
        <v>44203</v>
      </c>
      <c r="J5" s="105">
        <f t="shared" si="0"/>
        <v>44204</v>
      </c>
      <c r="K5" s="105">
        <f t="shared" si="0"/>
        <v>44205</v>
      </c>
      <c r="L5" s="105">
        <f t="shared" si="0"/>
        <v>44206</v>
      </c>
      <c r="M5" s="105">
        <f t="shared" si="0"/>
        <v>44207</v>
      </c>
      <c r="N5" s="105">
        <f t="shared" si="0"/>
        <v>44208</v>
      </c>
      <c r="O5" s="105">
        <f t="shared" si="0"/>
        <v>44209</v>
      </c>
      <c r="P5" s="105">
        <f t="shared" si="0"/>
        <v>44210</v>
      </c>
      <c r="Q5" s="105">
        <f t="shared" si="0"/>
        <v>44211</v>
      </c>
      <c r="R5" s="105">
        <f t="shared" si="0"/>
        <v>44212</v>
      </c>
      <c r="S5" s="105">
        <f t="shared" si="0"/>
        <v>44213</v>
      </c>
      <c r="T5" s="105">
        <f t="shared" si="0"/>
        <v>44214</v>
      </c>
      <c r="U5" s="105">
        <f t="shared" si="0"/>
        <v>44215</v>
      </c>
      <c r="V5" s="105">
        <f t="shared" si="0"/>
        <v>44216</v>
      </c>
      <c r="W5" s="105">
        <f t="shared" si="0"/>
        <v>44217</v>
      </c>
      <c r="X5" s="105">
        <f t="shared" si="0"/>
        <v>44218</v>
      </c>
      <c r="Y5" s="105">
        <f t="shared" si="0"/>
        <v>44219</v>
      </c>
      <c r="Z5" s="105">
        <f t="shared" si="0"/>
        <v>44220</v>
      </c>
      <c r="AA5" s="105">
        <f>Z5+1</f>
        <v>44221</v>
      </c>
      <c r="AB5" s="105">
        <f t="shared" si="0"/>
        <v>44222</v>
      </c>
      <c r="AC5" s="105">
        <f t="shared" si="0"/>
        <v>44223</v>
      </c>
      <c r="AD5" s="105">
        <f>IF(AC5="","",IF(MONTH(AC5+1)&lt;&gt;MONTH(AC5),"",AC5+1))</f>
        <v>44224</v>
      </c>
      <c r="AE5" s="105">
        <f>IF(AD5="","",IF(MONTH(AD5+1)&lt;&gt;MONTH(AD5),"",AD5+1))</f>
        <v>44225</v>
      </c>
      <c r="AF5" s="105">
        <f>IF(AE5="","",IF(MONTH(AE5+1)&lt;&gt;MONTH(AE5),"",AE5+1))</f>
        <v>44226</v>
      </c>
      <c r="AG5" s="106">
        <f>IF(AF5="","",IF(MONTH(AF5+1)&lt;&gt;MONTH(AF5),"",AF5+1))</f>
        <v>44227</v>
      </c>
      <c r="AH5" s="107" t="s">
        <v>156</v>
      </c>
    </row>
    <row r="6" spans="1:58" ht="15.75" thickBot="1" x14ac:dyDescent="0.3">
      <c r="A6" s="108"/>
      <c r="B6" s="109"/>
      <c r="C6" s="110">
        <f>C5</f>
        <v>44197</v>
      </c>
      <c r="D6" s="111">
        <f t="shared" ref="D6:AG6" si="1">D5</f>
        <v>44198</v>
      </c>
      <c r="E6" s="111">
        <f t="shared" si="1"/>
        <v>44199</v>
      </c>
      <c r="F6" s="111">
        <f t="shared" si="1"/>
        <v>44200</v>
      </c>
      <c r="G6" s="111">
        <f t="shared" si="1"/>
        <v>44201</v>
      </c>
      <c r="H6" s="111">
        <f t="shared" si="1"/>
        <v>44202</v>
      </c>
      <c r="I6" s="111">
        <f t="shared" si="1"/>
        <v>44203</v>
      </c>
      <c r="J6" s="111">
        <f t="shared" si="1"/>
        <v>44204</v>
      </c>
      <c r="K6" s="111">
        <f t="shared" si="1"/>
        <v>44205</v>
      </c>
      <c r="L6" s="111">
        <f t="shared" si="1"/>
        <v>44206</v>
      </c>
      <c r="M6" s="111">
        <f t="shared" si="1"/>
        <v>44207</v>
      </c>
      <c r="N6" s="111">
        <f t="shared" si="1"/>
        <v>44208</v>
      </c>
      <c r="O6" s="111">
        <f t="shared" si="1"/>
        <v>44209</v>
      </c>
      <c r="P6" s="111">
        <f t="shared" si="1"/>
        <v>44210</v>
      </c>
      <c r="Q6" s="111">
        <f t="shared" si="1"/>
        <v>44211</v>
      </c>
      <c r="R6" s="111">
        <f t="shared" si="1"/>
        <v>44212</v>
      </c>
      <c r="S6" s="111">
        <f t="shared" si="1"/>
        <v>44213</v>
      </c>
      <c r="T6" s="111">
        <f t="shared" si="1"/>
        <v>44214</v>
      </c>
      <c r="U6" s="111">
        <f t="shared" si="1"/>
        <v>44215</v>
      </c>
      <c r="V6" s="111">
        <f t="shared" si="1"/>
        <v>44216</v>
      </c>
      <c r="W6" s="111">
        <f t="shared" si="1"/>
        <v>44217</v>
      </c>
      <c r="X6" s="111">
        <f t="shared" si="1"/>
        <v>44218</v>
      </c>
      <c r="Y6" s="111">
        <f t="shared" si="1"/>
        <v>44219</v>
      </c>
      <c r="Z6" s="111">
        <f t="shared" si="1"/>
        <v>44220</v>
      </c>
      <c r="AA6" s="111">
        <f t="shared" si="1"/>
        <v>44221</v>
      </c>
      <c r="AB6" s="111">
        <f t="shared" si="1"/>
        <v>44222</v>
      </c>
      <c r="AC6" s="111">
        <f t="shared" si="1"/>
        <v>44223</v>
      </c>
      <c r="AD6" s="111">
        <f t="shared" si="1"/>
        <v>44224</v>
      </c>
      <c r="AE6" s="111">
        <f t="shared" si="1"/>
        <v>44225</v>
      </c>
      <c r="AF6" s="111">
        <f t="shared" si="1"/>
        <v>44226</v>
      </c>
      <c r="AG6" s="112">
        <f t="shared" si="1"/>
        <v>44227</v>
      </c>
      <c r="AH6" s="113"/>
    </row>
    <row r="7" spans="1:58" x14ac:dyDescent="0.25">
      <c r="A7" s="114" t="s">
        <v>157</v>
      </c>
      <c r="B7" s="115" t="s">
        <v>158</v>
      </c>
      <c r="C7" s="116">
        <v>0.25</v>
      </c>
      <c r="D7" s="116">
        <v>0.58333333333333337</v>
      </c>
      <c r="E7" s="116"/>
      <c r="F7" s="116"/>
      <c r="G7" s="116"/>
      <c r="H7" s="117"/>
      <c r="I7" s="117"/>
      <c r="J7" s="117"/>
      <c r="K7" s="117"/>
      <c r="L7" s="117"/>
      <c r="M7" s="117"/>
      <c r="N7" s="117"/>
      <c r="O7" s="117"/>
      <c r="P7" s="117"/>
      <c r="Q7" s="116"/>
      <c r="R7" s="116"/>
      <c r="S7" s="116"/>
      <c r="T7" s="116"/>
      <c r="U7" s="116"/>
      <c r="V7" s="117"/>
      <c r="W7" s="117"/>
      <c r="X7" s="117"/>
      <c r="Y7" s="116"/>
      <c r="Z7" s="116"/>
      <c r="AA7" s="116"/>
      <c r="AB7" s="116"/>
      <c r="AC7" s="117"/>
      <c r="AD7" s="117"/>
      <c r="AE7" s="116"/>
      <c r="AF7" s="116"/>
      <c r="AG7" s="118"/>
      <c r="AH7" s="119" t="s">
        <v>159</v>
      </c>
    </row>
    <row r="8" spans="1:58" ht="15.75" thickBot="1" x14ac:dyDescent="0.3">
      <c r="A8" s="120" t="s">
        <v>160</v>
      </c>
      <c r="B8" s="121" t="s">
        <v>161</v>
      </c>
      <c r="C8" s="122">
        <v>0.58333333333333337</v>
      </c>
      <c r="D8" s="122">
        <v>0.91666666666666663</v>
      </c>
      <c r="E8" s="122"/>
      <c r="F8" s="122"/>
      <c r="G8" s="122"/>
      <c r="H8" s="123"/>
      <c r="I8" s="123"/>
      <c r="J8" s="123"/>
      <c r="K8" s="123"/>
      <c r="L8" s="123"/>
      <c r="M8" s="123"/>
      <c r="N8" s="123"/>
      <c r="O8" s="123"/>
      <c r="P8" s="123"/>
      <c r="Q8" s="122"/>
      <c r="R8" s="122"/>
      <c r="S8" s="122"/>
      <c r="T8" s="122"/>
      <c r="U8" s="122"/>
      <c r="V8" s="123"/>
      <c r="W8" s="123"/>
      <c r="X8" s="123"/>
      <c r="Y8" s="122"/>
      <c r="Z8" s="122"/>
      <c r="AA8" s="122"/>
      <c r="AB8" s="122"/>
      <c r="AC8" s="123"/>
      <c r="AD8" s="123"/>
      <c r="AE8" s="122"/>
      <c r="AF8" s="122"/>
      <c r="AG8" s="124"/>
      <c r="AH8" s="125" t="s">
        <v>159</v>
      </c>
    </row>
    <row r="9" spans="1:58" x14ac:dyDescent="0.25">
      <c r="A9" s="126" t="s">
        <v>163</v>
      </c>
      <c r="B9" s="127"/>
      <c r="C9" s="128">
        <v>8</v>
      </c>
      <c r="D9" s="129"/>
      <c r="E9" s="129"/>
      <c r="F9" s="129"/>
      <c r="G9" s="129"/>
      <c r="H9" s="129"/>
      <c r="I9" s="129"/>
      <c r="J9" s="129"/>
      <c r="K9" s="130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31"/>
      <c r="AH9" s="132">
        <f>IF(SUM(C9:AG9)=0,"",SUM(C9:AG9))</f>
        <v>8</v>
      </c>
    </row>
    <row r="10" spans="1:58" x14ac:dyDescent="0.25">
      <c r="A10" s="138" t="s">
        <v>164</v>
      </c>
      <c r="B10" s="139"/>
      <c r="C10" s="130"/>
      <c r="D10" s="130">
        <v>8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3"/>
      <c r="AH10" s="132">
        <f t="shared" ref="AH10" si="2">IF(SUM(C10:AG10)=0,"",SUM(C10:AG10))</f>
        <v>8</v>
      </c>
    </row>
    <row r="11" spans="1:58" x14ac:dyDescent="0.25">
      <c r="A11" s="138" t="s">
        <v>165</v>
      </c>
      <c r="B11" s="88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3"/>
      <c r="AH11" s="132" t="str">
        <f t="shared" ref="AH11:AH14" si="3">IF(SUM(C11:AG11)=0,"",SUM(C11:AG11))</f>
        <v/>
      </c>
    </row>
    <row r="12" spans="1:58" x14ac:dyDescent="0.25">
      <c r="A12" s="126" t="s">
        <v>166</v>
      </c>
      <c r="B12" s="88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3"/>
      <c r="AH12" s="132" t="str">
        <f t="shared" si="3"/>
        <v/>
      </c>
    </row>
    <row r="13" spans="1:58" x14ac:dyDescent="0.25">
      <c r="A13" s="126" t="s">
        <v>167</v>
      </c>
      <c r="B13" s="88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3"/>
      <c r="AH13" s="132" t="str">
        <f t="shared" si="3"/>
        <v/>
      </c>
    </row>
    <row r="14" spans="1:58" x14ac:dyDescent="0.25">
      <c r="A14" s="126" t="s">
        <v>179</v>
      </c>
      <c r="B14" s="88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3"/>
      <c r="AH14" s="132" t="str">
        <f t="shared" si="3"/>
        <v/>
      </c>
    </row>
    <row r="19" spans="1:38" ht="15.75" x14ac:dyDescent="0.25">
      <c r="A19" t="s">
        <v>37</v>
      </c>
      <c r="B19" s="86">
        <f>DAY(EOMONTH(DATE(W2,MONTH(1&amp;LEFT(Q2,3)),1),0))</f>
        <v>31</v>
      </c>
    </row>
    <row r="20" spans="1:38" ht="15.75" x14ac:dyDescent="0.25">
      <c r="A20" s="40" t="s">
        <v>111</v>
      </c>
      <c r="B20" s="86">
        <f>NETWORKDAYS(DATE(W2,MONTH(1&amp;LEFT(Q2,3)),1),EOMONTH(DATE(W2,MONTH(1&amp;LEFT(Q2,3)),1),0))</f>
        <v>21</v>
      </c>
    </row>
    <row r="21" spans="1:38" ht="15.75" x14ac:dyDescent="0.25">
      <c r="A21" t="s">
        <v>38</v>
      </c>
      <c r="B21" s="86">
        <f>B20*8</f>
        <v>168</v>
      </c>
    </row>
    <row r="22" spans="1:38" ht="16.5" thickBot="1" x14ac:dyDescent="0.3">
      <c r="B22" s="85"/>
    </row>
    <row r="23" spans="1:38" ht="16.5" thickBot="1" x14ac:dyDescent="0.3">
      <c r="A23" t="s">
        <v>50</v>
      </c>
      <c r="B23" s="87">
        <f>B21</f>
        <v>168</v>
      </c>
      <c r="AK23" t="s">
        <v>123</v>
      </c>
    </row>
    <row r="30" spans="1:38" ht="9.75" customHeight="1" x14ac:dyDescent="0.25"/>
    <row r="31" spans="1:38" ht="24" customHeight="1" thickBot="1" x14ac:dyDescent="0.3">
      <c r="A31" s="18" t="s">
        <v>25</v>
      </c>
      <c r="B31" s="68" t="s">
        <v>112</v>
      </c>
      <c r="C31" s="2"/>
      <c r="D31" s="2"/>
      <c r="E31" s="2" t="s">
        <v>26</v>
      </c>
      <c r="F31" s="2" t="s">
        <v>27</v>
      </c>
      <c r="G31" s="2"/>
      <c r="H31" s="2"/>
      <c r="I31" s="2"/>
      <c r="J31" s="2"/>
      <c r="K31" s="2"/>
      <c r="L31" s="2" t="s">
        <v>26</v>
      </c>
      <c r="M31" s="2" t="s">
        <v>27</v>
      </c>
      <c r="N31" s="2"/>
      <c r="O31" s="2"/>
      <c r="P31" s="2"/>
      <c r="Q31" s="2"/>
      <c r="R31" s="2"/>
      <c r="S31" s="2" t="s">
        <v>26</v>
      </c>
      <c r="T31" s="2" t="s">
        <v>27</v>
      </c>
      <c r="U31" s="2"/>
      <c r="V31" s="2"/>
      <c r="W31" s="2"/>
      <c r="X31" s="2"/>
      <c r="Y31" s="2"/>
      <c r="Z31" s="2" t="s">
        <v>26</v>
      </c>
      <c r="AA31" s="2" t="s">
        <v>27</v>
      </c>
      <c r="AB31" s="2"/>
      <c r="AC31" s="2"/>
      <c r="AD31" s="2"/>
      <c r="AE31" s="2"/>
      <c r="AF31" s="2"/>
      <c r="AG31" s="2"/>
      <c r="AH31" s="2"/>
      <c r="AI31" s="17"/>
      <c r="AK31" s="56"/>
      <c r="AL31" s="17"/>
    </row>
    <row r="32" spans="1:38" ht="15.75" thickBot="1" x14ac:dyDescent="0.3">
      <c r="A32" s="36" t="s">
        <v>0</v>
      </c>
      <c r="B32" s="19"/>
      <c r="C32" s="20">
        <v>1</v>
      </c>
      <c r="D32" s="20">
        <v>2</v>
      </c>
      <c r="E32" s="20">
        <v>3</v>
      </c>
      <c r="F32" s="20">
        <v>4</v>
      </c>
      <c r="G32" s="20">
        <v>5</v>
      </c>
      <c r="H32" s="20">
        <v>6</v>
      </c>
      <c r="I32" s="20">
        <v>7</v>
      </c>
      <c r="J32" s="20">
        <v>8</v>
      </c>
      <c r="K32" s="20">
        <v>9</v>
      </c>
      <c r="L32" s="21">
        <v>10</v>
      </c>
      <c r="M32" s="20">
        <v>11</v>
      </c>
      <c r="N32" s="20">
        <v>12</v>
      </c>
      <c r="O32" s="20">
        <v>13</v>
      </c>
      <c r="P32" s="20">
        <v>14</v>
      </c>
      <c r="Q32" s="20">
        <v>15</v>
      </c>
      <c r="R32" s="20">
        <v>16</v>
      </c>
      <c r="S32" s="20">
        <v>17</v>
      </c>
      <c r="T32" s="20">
        <v>18</v>
      </c>
      <c r="U32" s="20">
        <v>19</v>
      </c>
      <c r="V32" s="20">
        <v>20</v>
      </c>
      <c r="W32" s="20">
        <v>21</v>
      </c>
      <c r="X32" s="20">
        <v>22</v>
      </c>
      <c r="Y32" s="20">
        <v>23</v>
      </c>
      <c r="Z32" s="20">
        <v>24</v>
      </c>
      <c r="AA32" s="20">
        <v>25</v>
      </c>
      <c r="AB32" s="20">
        <v>26</v>
      </c>
      <c r="AC32" s="20">
        <v>27</v>
      </c>
      <c r="AD32" s="20">
        <v>28</v>
      </c>
      <c r="AE32" s="22">
        <v>29</v>
      </c>
      <c r="AF32" s="22">
        <v>30</v>
      </c>
      <c r="AG32" s="22"/>
      <c r="AH32" s="23" t="s">
        <v>28</v>
      </c>
      <c r="AJ32" s="59"/>
      <c r="AK32" s="57"/>
      <c r="AL32" s="58"/>
    </row>
    <row r="33" spans="1:63" ht="18.75" customHeight="1" thickBot="1" x14ac:dyDescent="0.3">
      <c r="A33" s="37" t="s">
        <v>29</v>
      </c>
      <c r="B33" s="7"/>
      <c r="C33" s="23">
        <v>7</v>
      </c>
      <c r="D33" s="23"/>
      <c r="E33" s="23"/>
      <c r="F33" s="43"/>
      <c r="G33" s="23"/>
      <c r="H33" s="23"/>
      <c r="I33" s="23"/>
      <c r="J33" s="23"/>
      <c r="K33" s="23">
        <v>15</v>
      </c>
      <c r="L33" s="23"/>
      <c r="M33" s="43"/>
      <c r="N33" s="23"/>
      <c r="O33" s="23"/>
      <c r="P33" s="23"/>
      <c r="Q33" s="23"/>
      <c r="R33" s="23"/>
      <c r="S33" s="23"/>
      <c r="T33" s="43"/>
      <c r="U33" s="23"/>
      <c r="V33" s="23"/>
      <c r="W33" s="23"/>
      <c r="X33" s="23"/>
      <c r="Y33" s="23"/>
      <c r="Z33" s="23"/>
      <c r="AA33" s="43"/>
      <c r="AB33" s="23"/>
      <c r="AC33" s="23"/>
      <c r="AD33" s="23"/>
      <c r="AE33" s="23"/>
      <c r="AF33" s="23"/>
      <c r="AG33" s="23"/>
      <c r="AH33" s="24">
        <v>0</v>
      </c>
      <c r="AJ33" s="69" t="s">
        <v>112</v>
      </c>
      <c r="AK33" s="71" t="s">
        <v>51</v>
      </c>
      <c r="AL33" s="58"/>
    </row>
    <row r="34" spans="1:63" ht="14.25" customHeight="1" thickBot="1" x14ac:dyDescent="0.3">
      <c r="A34" s="37" t="s">
        <v>30</v>
      </c>
      <c r="B34" s="7"/>
      <c r="C34" s="23">
        <v>17</v>
      </c>
      <c r="D34" s="23"/>
      <c r="E34" s="23"/>
      <c r="F34" s="43"/>
      <c r="G34" s="23"/>
      <c r="H34" s="23"/>
      <c r="I34" s="23"/>
      <c r="J34" s="23"/>
      <c r="K34" s="23">
        <v>20</v>
      </c>
      <c r="L34" s="23"/>
      <c r="M34" s="43"/>
      <c r="N34" s="23"/>
      <c r="O34" s="23"/>
      <c r="P34" s="23"/>
      <c r="Q34" s="23"/>
      <c r="R34" s="23"/>
      <c r="S34" s="23"/>
      <c r="T34" s="43"/>
      <c r="U34" s="23"/>
      <c r="V34" s="23"/>
      <c r="W34" s="23"/>
      <c r="X34" s="23"/>
      <c r="Y34" s="23"/>
      <c r="Z34" s="23"/>
      <c r="AA34" s="43"/>
      <c r="AB34" s="23"/>
      <c r="AC34" s="23"/>
      <c r="AD34" s="23"/>
      <c r="AE34" s="23"/>
      <c r="AF34" s="23"/>
      <c r="AG34" s="23"/>
      <c r="AH34" s="24">
        <v>0</v>
      </c>
      <c r="AJ34" s="60"/>
      <c r="AK34" s="7"/>
      <c r="AL34" s="58"/>
    </row>
    <row r="35" spans="1:63" ht="15.75" customHeight="1" thickBot="1" x14ac:dyDescent="0.3">
      <c r="A35" s="38" t="s">
        <v>31</v>
      </c>
      <c r="B35" s="25"/>
      <c r="C35" s="42"/>
      <c r="D35" s="42"/>
      <c r="E35" s="42"/>
      <c r="F35" s="44"/>
      <c r="G35" s="42"/>
      <c r="H35" s="42"/>
      <c r="I35" s="42"/>
      <c r="J35" s="42"/>
      <c r="K35" s="42"/>
      <c r="L35" s="42"/>
      <c r="M35" s="44"/>
      <c r="N35" s="42"/>
      <c r="O35" s="42"/>
      <c r="P35" s="42"/>
      <c r="Q35" s="42"/>
      <c r="R35" s="42"/>
      <c r="S35" s="42"/>
      <c r="T35" s="44"/>
      <c r="U35" s="42"/>
      <c r="V35" s="42"/>
      <c r="W35" s="42"/>
      <c r="X35" s="42"/>
      <c r="Y35" s="42"/>
      <c r="Z35" s="42"/>
      <c r="AA35" s="44"/>
      <c r="AB35" s="42"/>
      <c r="AC35" s="42"/>
      <c r="AD35" s="42"/>
      <c r="AE35" s="42"/>
      <c r="AF35" s="42"/>
      <c r="AG35" s="42"/>
      <c r="AH35" s="42">
        <f>SUM(D35:AG35)</f>
        <v>0</v>
      </c>
      <c r="AJ35" s="61" t="s">
        <v>0</v>
      </c>
      <c r="AK35" s="63"/>
    </row>
    <row r="36" spans="1:63" ht="15.75" customHeight="1" thickBot="1" x14ac:dyDescent="0.3">
      <c r="A36" s="38" t="s">
        <v>32</v>
      </c>
      <c r="B36" s="76"/>
      <c r="C36" s="24">
        <f t="shared" ref="C36" si="4">SUM(C34-C33-C35)</f>
        <v>10</v>
      </c>
      <c r="D36" s="24">
        <f t="shared" ref="D36" si="5">SUM(D34-D33-D35)</f>
        <v>0</v>
      </c>
      <c r="E36" s="24">
        <f t="shared" ref="E36" si="6">SUM(E34-E33-E35)</f>
        <v>0</v>
      </c>
      <c r="F36" s="45">
        <f t="shared" ref="F36:AG36" si="7">SUM(F34-F33-F35)</f>
        <v>0</v>
      </c>
      <c r="G36" s="24">
        <f t="shared" si="7"/>
        <v>0</v>
      </c>
      <c r="H36" s="24">
        <f t="shared" si="7"/>
        <v>0</v>
      </c>
      <c r="I36" s="24">
        <f t="shared" si="7"/>
        <v>0</v>
      </c>
      <c r="J36" s="24">
        <f t="shared" si="7"/>
        <v>0</v>
      </c>
      <c r="K36" s="24">
        <f t="shared" si="7"/>
        <v>5</v>
      </c>
      <c r="L36" s="24">
        <f t="shared" si="7"/>
        <v>0</v>
      </c>
      <c r="M36" s="45">
        <f t="shared" si="7"/>
        <v>0</v>
      </c>
      <c r="N36" s="24">
        <f t="shared" si="7"/>
        <v>0</v>
      </c>
      <c r="O36" s="24">
        <f t="shared" si="7"/>
        <v>0</v>
      </c>
      <c r="P36" s="24">
        <f t="shared" ref="P36" si="8">SUM(P34-P33-P35)</f>
        <v>0</v>
      </c>
      <c r="Q36" s="24">
        <f t="shared" ref="Q36" si="9">SUM(Q34-Q33-Q35)</f>
        <v>0</v>
      </c>
      <c r="R36" s="24">
        <f t="shared" ref="R36" si="10">SUM(R34-R33-R35)</f>
        <v>0</v>
      </c>
      <c r="S36" s="24">
        <f t="shared" ref="S36" si="11">SUM(S34-S33-S35)</f>
        <v>0</v>
      </c>
      <c r="T36" s="45">
        <f t="shared" si="7"/>
        <v>0</v>
      </c>
      <c r="U36" s="24">
        <f t="shared" si="7"/>
        <v>0</v>
      </c>
      <c r="V36" s="24">
        <f t="shared" si="7"/>
        <v>0</v>
      </c>
      <c r="W36" s="24">
        <f t="shared" ref="W36" si="12">SUM(W34-W33-W35)</f>
        <v>0</v>
      </c>
      <c r="X36" s="24">
        <f t="shared" ref="X36" si="13">SUM(X34-X33-X35)</f>
        <v>0</v>
      </c>
      <c r="Y36" s="24">
        <f t="shared" ref="Y36" si="14">SUM(Y34-Y33-Y35)</f>
        <v>0</v>
      </c>
      <c r="Z36" s="24">
        <f t="shared" ref="Z36" si="15">SUM(Z34-Z33-Z35)</f>
        <v>0</v>
      </c>
      <c r="AA36" s="45">
        <f t="shared" si="7"/>
        <v>0</v>
      </c>
      <c r="AB36" s="24">
        <f t="shared" si="7"/>
        <v>0</v>
      </c>
      <c r="AC36" s="24">
        <f t="shared" si="7"/>
        <v>0</v>
      </c>
      <c r="AD36" s="24">
        <f t="shared" si="7"/>
        <v>0</v>
      </c>
      <c r="AE36" s="24">
        <f t="shared" si="7"/>
        <v>0</v>
      </c>
      <c r="AF36" s="24">
        <f t="shared" si="7"/>
        <v>0</v>
      </c>
      <c r="AG36" s="24">
        <f t="shared" si="7"/>
        <v>0</v>
      </c>
      <c r="AH36" s="55">
        <f>SUM(C36:AG36)-AH35</f>
        <v>15</v>
      </c>
      <c r="AJ36" s="62" t="s">
        <v>32</v>
      </c>
      <c r="AK36" s="72">
        <f>SUM(AH36)</f>
        <v>15</v>
      </c>
    </row>
    <row r="37" spans="1:63" ht="15.75" customHeight="1" thickBot="1" x14ac:dyDescent="0.3">
      <c r="A37" s="37"/>
      <c r="B37" s="7"/>
      <c r="C37" s="26"/>
      <c r="D37" s="27"/>
      <c r="E37" s="27"/>
      <c r="F37" s="46"/>
      <c r="G37" s="27"/>
      <c r="H37" s="27"/>
      <c r="I37" s="26"/>
      <c r="J37" s="27"/>
      <c r="K37" s="27"/>
      <c r="L37" s="27"/>
      <c r="M37" s="46"/>
      <c r="N37" s="27"/>
      <c r="O37" s="27"/>
      <c r="P37" s="27"/>
      <c r="Q37" s="27"/>
      <c r="R37" s="27"/>
      <c r="S37" s="27"/>
      <c r="T37" s="46"/>
      <c r="U37" s="7"/>
      <c r="V37" s="27"/>
      <c r="W37" s="27"/>
      <c r="X37" s="27"/>
      <c r="Y37" s="27"/>
      <c r="Z37" s="27"/>
      <c r="AA37" s="46"/>
      <c r="AB37" s="27"/>
      <c r="AC37" s="27"/>
      <c r="AD37" s="26"/>
      <c r="AE37" s="27"/>
      <c r="AF37" s="27"/>
      <c r="AG37" s="27"/>
      <c r="AH37" s="28"/>
      <c r="AJ37" s="61"/>
      <c r="AK37" s="73"/>
      <c r="BA37" t="s">
        <v>131</v>
      </c>
      <c r="BB37" t="s">
        <v>129</v>
      </c>
    </row>
    <row r="38" spans="1:63" ht="15.75" customHeight="1" thickBot="1" x14ac:dyDescent="0.3">
      <c r="A38" s="37" t="s">
        <v>33</v>
      </c>
      <c r="B38" s="7"/>
      <c r="C38" s="23"/>
      <c r="D38" s="23"/>
      <c r="E38" s="23"/>
      <c r="F38" s="43"/>
      <c r="G38" s="23"/>
      <c r="H38" s="23"/>
      <c r="I38" s="23"/>
      <c r="J38" s="23"/>
      <c r="K38" s="23"/>
      <c r="L38" s="23"/>
      <c r="M38" s="43"/>
      <c r="N38" s="23"/>
      <c r="O38" s="23"/>
      <c r="P38" s="23"/>
      <c r="Q38" s="23"/>
      <c r="R38" s="23"/>
      <c r="S38" s="23"/>
      <c r="T38" s="45"/>
      <c r="U38" s="23"/>
      <c r="V38" s="23"/>
      <c r="W38" s="23"/>
      <c r="X38" s="23"/>
      <c r="Y38" s="23"/>
      <c r="Z38" s="23"/>
      <c r="AA38" s="43"/>
      <c r="AB38" s="23"/>
      <c r="AC38" s="23"/>
      <c r="AD38" s="23"/>
      <c r="AE38" s="23"/>
      <c r="AF38" s="23"/>
      <c r="AG38" s="23"/>
      <c r="AH38" s="24">
        <f>SUM(C38:AG38)</f>
        <v>0</v>
      </c>
      <c r="AJ38" s="61" t="s">
        <v>33</v>
      </c>
      <c r="AK38" s="73">
        <f>SUM(AH38)</f>
        <v>0</v>
      </c>
    </row>
    <row r="39" spans="1:63" ht="15.75" customHeight="1" thickBot="1" x14ac:dyDescent="0.3">
      <c r="A39" s="37" t="s">
        <v>34</v>
      </c>
      <c r="B39" s="7"/>
      <c r="C39" s="23"/>
      <c r="D39" s="23"/>
      <c r="E39" s="23"/>
      <c r="F39" s="43"/>
      <c r="G39" s="23"/>
      <c r="H39" s="23"/>
      <c r="I39" s="23"/>
      <c r="J39" s="23"/>
      <c r="K39" s="23"/>
      <c r="L39" s="23"/>
      <c r="M39" s="43"/>
      <c r="N39" s="23"/>
      <c r="O39" s="23"/>
      <c r="P39" s="23"/>
      <c r="Q39" s="23"/>
      <c r="R39" s="23"/>
      <c r="S39" s="23"/>
      <c r="T39" s="43"/>
      <c r="U39" s="23"/>
      <c r="V39" s="23"/>
      <c r="W39" s="23"/>
      <c r="X39" s="23"/>
      <c r="Y39" s="23"/>
      <c r="Z39" s="23"/>
      <c r="AA39" s="43"/>
      <c r="AB39" s="23"/>
      <c r="AC39" s="23"/>
      <c r="AD39" s="23"/>
      <c r="AE39" s="23"/>
      <c r="AF39" s="23"/>
      <c r="AG39" s="23"/>
      <c r="AH39" s="24">
        <f t="shared" ref="AH39:AH43" si="16">SUM(C39:AG39)</f>
        <v>0</v>
      </c>
      <c r="AJ39" s="61" t="s">
        <v>34</v>
      </c>
      <c r="AK39" s="73">
        <f>SUM(AJ40)</f>
        <v>0</v>
      </c>
    </row>
    <row r="40" spans="1:63" ht="15" customHeight="1" thickBot="1" x14ac:dyDescent="0.3">
      <c r="A40" s="37" t="s">
        <v>57</v>
      </c>
      <c r="B40" s="7"/>
      <c r="C40" s="51">
        <v>8</v>
      </c>
      <c r="D40" s="51"/>
      <c r="E40" s="51"/>
      <c r="F40" s="52"/>
      <c r="G40" s="51"/>
      <c r="H40" s="51"/>
      <c r="I40" s="51"/>
      <c r="J40" s="51"/>
      <c r="K40" s="51"/>
      <c r="L40" s="51"/>
      <c r="M40" s="52"/>
      <c r="N40" s="51"/>
      <c r="O40" s="51"/>
      <c r="P40" s="51"/>
      <c r="Q40" s="51"/>
      <c r="R40" s="51"/>
      <c r="S40" s="51"/>
      <c r="T40" s="52"/>
      <c r="U40" s="51"/>
      <c r="V40" s="51"/>
      <c r="W40" s="51"/>
      <c r="X40" s="51"/>
      <c r="Y40" s="51"/>
      <c r="Z40" s="51"/>
      <c r="AA40" s="52"/>
      <c r="AB40" s="51"/>
      <c r="AC40" s="51"/>
      <c r="AD40" s="51"/>
      <c r="AE40" s="51"/>
      <c r="AF40" s="51"/>
      <c r="AG40" s="51"/>
      <c r="AH40" s="51">
        <f t="shared" si="16"/>
        <v>8</v>
      </c>
      <c r="AJ40" s="61" t="s">
        <v>57</v>
      </c>
      <c r="AK40" s="75">
        <f>SUM(AH40)</f>
        <v>8</v>
      </c>
      <c r="AX40" s="3"/>
      <c r="AY40" s="1"/>
      <c r="AZ40" s="1"/>
      <c r="BA40" s="1"/>
      <c r="BB40" s="1"/>
      <c r="BC40" s="3"/>
      <c r="BD40" s="1"/>
      <c r="BE40" s="1"/>
      <c r="BF40" s="79" t="s">
        <v>124</v>
      </c>
      <c r="BG40" s="1"/>
      <c r="BH40" s="2"/>
      <c r="BI40" s="80" t="s">
        <v>125</v>
      </c>
      <c r="BJ40" s="81" t="s">
        <v>126</v>
      </c>
      <c r="BK40" s="10"/>
    </row>
    <row r="41" spans="1:63" ht="15.75" customHeight="1" thickBot="1" x14ac:dyDescent="0.3">
      <c r="A41" s="37" t="s">
        <v>35</v>
      </c>
      <c r="B41" s="7"/>
      <c r="C41" s="24"/>
      <c r="D41" s="24"/>
      <c r="E41" s="24"/>
      <c r="F41" s="45"/>
      <c r="G41" s="24"/>
      <c r="H41" s="24"/>
      <c r="I41" s="24"/>
      <c r="J41" s="24"/>
      <c r="K41" s="24"/>
      <c r="L41" s="24"/>
      <c r="M41" s="45"/>
      <c r="N41" s="24"/>
      <c r="O41" s="24"/>
      <c r="P41" s="24"/>
      <c r="Q41" s="24"/>
      <c r="R41" s="24"/>
      <c r="S41" s="24"/>
      <c r="T41" s="45"/>
      <c r="U41" s="24"/>
      <c r="V41" s="24"/>
      <c r="W41" s="24"/>
      <c r="X41" s="24"/>
      <c r="Y41" s="24"/>
      <c r="Z41" s="24"/>
      <c r="AA41" s="45"/>
      <c r="AB41" s="24"/>
      <c r="AC41" s="24"/>
      <c r="AD41" s="24"/>
      <c r="AE41" s="24"/>
      <c r="AF41" s="24"/>
      <c r="AG41" s="24"/>
      <c r="AH41" s="24">
        <f t="shared" si="16"/>
        <v>0</v>
      </c>
      <c r="AJ41" s="61" t="s">
        <v>35</v>
      </c>
      <c r="AK41" s="73">
        <f>SUM(AH41)</f>
        <v>0</v>
      </c>
      <c r="AW41" t="s">
        <v>127</v>
      </c>
      <c r="AX41" s="3" t="s">
        <v>0</v>
      </c>
      <c r="AY41" s="4" t="s">
        <v>1</v>
      </c>
      <c r="AZ41" s="4" t="s">
        <v>2</v>
      </c>
      <c r="BA41" s="4" t="s">
        <v>3</v>
      </c>
      <c r="BB41" s="4" t="s">
        <v>4</v>
      </c>
      <c r="BC41" s="4" t="s">
        <v>5</v>
      </c>
      <c r="BD41" s="5" t="s">
        <v>6</v>
      </c>
      <c r="BE41" s="4" t="s">
        <v>7</v>
      </c>
      <c r="BF41" s="4" t="s">
        <v>8</v>
      </c>
      <c r="BG41" s="4" t="s">
        <v>9</v>
      </c>
      <c r="BH41" s="4" t="s">
        <v>10</v>
      </c>
      <c r="BI41" s="6" t="s">
        <v>11</v>
      </c>
      <c r="BJ41" s="4" t="s">
        <v>12</v>
      </c>
      <c r="BK41" s="8"/>
    </row>
    <row r="42" spans="1:63" ht="15.75" customHeight="1" thickBot="1" x14ac:dyDescent="0.3">
      <c r="A42" s="37" t="s">
        <v>56</v>
      </c>
      <c r="B42" s="7"/>
      <c r="C42" s="23"/>
      <c r="D42" s="23"/>
      <c r="E42" s="23"/>
      <c r="F42" s="43"/>
      <c r="G42" s="23"/>
      <c r="H42" s="23"/>
      <c r="I42" s="23"/>
      <c r="J42" s="23"/>
      <c r="K42" s="23"/>
      <c r="L42" s="23"/>
      <c r="M42" s="43"/>
      <c r="N42" s="23"/>
      <c r="O42" s="23"/>
      <c r="P42" s="23"/>
      <c r="Q42" s="23"/>
      <c r="R42" s="23"/>
      <c r="S42" s="23"/>
      <c r="T42" s="43"/>
      <c r="U42" s="23"/>
      <c r="V42" s="23"/>
      <c r="W42" s="23"/>
      <c r="X42" s="23"/>
      <c r="Y42" s="23"/>
      <c r="Z42" s="23"/>
      <c r="AA42" s="43"/>
      <c r="AB42" s="23"/>
      <c r="AC42" s="23"/>
      <c r="AD42" s="23"/>
      <c r="AE42" s="23"/>
      <c r="AF42" s="23"/>
      <c r="AG42" s="23"/>
      <c r="AH42" s="24">
        <f t="shared" si="16"/>
        <v>0</v>
      </c>
      <c r="AJ42" s="61" t="s">
        <v>56</v>
      </c>
      <c r="AK42" s="73">
        <f>SUM(AH42)</f>
        <v>0</v>
      </c>
      <c r="AX42" s="3"/>
      <c r="AY42" s="82">
        <v>1</v>
      </c>
      <c r="AZ42" s="82">
        <v>2</v>
      </c>
      <c r="BA42" s="82">
        <v>3</v>
      </c>
      <c r="BB42" s="82">
        <v>4</v>
      </c>
      <c r="BC42" s="82">
        <v>5</v>
      </c>
      <c r="BD42" s="82">
        <v>6</v>
      </c>
      <c r="BE42" s="82">
        <v>7</v>
      </c>
      <c r="BF42" s="82"/>
      <c r="BG42" s="82">
        <v>8</v>
      </c>
      <c r="BH42" s="82">
        <v>9</v>
      </c>
      <c r="BI42" s="82" t="s">
        <v>13</v>
      </c>
      <c r="BJ42" s="9"/>
      <c r="BK42" s="10"/>
    </row>
    <row r="43" spans="1:63" ht="15.75" customHeight="1" thickBot="1" x14ac:dyDescent="0.3">
      <c r="A43" s="37" t="s">
        <v>36</v>
      </c>
      <c r="B43" s="7"/>
      <c r="C43" s="23"/>
      <c r="D43" s="23"/>
      <c r="E43" s="23"/>
      <c r="F43" s="43"/>
      <c r="G43" s="23"/>
      <c r="H43" s="23"/>
      <c r="I43" s="23"/>
      <c r="J43" s="23"/>
      <c r="K43" s="23"/>
      <c r="L43" s="23"/>
      <c r="M43" s="43"/>
      <c r="N43" s="23"/>
      <c r="O43" s="23"/>
      <c r="P43" s="23"/>
      <c r="Q43" s="23"/>
      <c r="R43" s="23"/>
      <c r="S43" s="23"/>
      <c r="T43" s="43"/>
      <c r="U43" s="23"/>
      <c r="V43" s="23"/>
      <c r="W43" s="23"/>
      <c r="X43" s="23"/>
      <c r="Y43" s="23"/>
      <c r="Z43" s="23"/>
      <c r="AA43" s="43"/>
      <c r="AB43" s="23"/>
      <c r="AC43" s="23"/>
      <c r="AD43" s="23"/>
      <c r="AE43" s="23"/>
      <c r="AF43" s="23"/>
      <c r="AG43" s="23"/>
      <c r="AH43" s="24">
        <f t="shared" si="16"/>
        <v>0</v>
      </c>
      <c r="AJ43" s="61" t="s">
        <v>36</v>
      </c>
      <c r="AK43" s="73">
        <f>SUM(AH42)</f>
        <v>0</v>
      </c>
      <c r="AW43" s="66" t="s">
        <v>100</v>
      </c>
      <c r="AX43" s="11"/>
      <c r="AY43" s="12">
        <v>0</v>
      </c>
      <c r="AZ43" s="13">
        <v>0</v>
      </c>
      <c r="BA43" s="12">
        <v>0</v>
      </c>
      <c r="BB43" s="12">
        <v>0</v>
      </c>
      <c r="BC43" s="13">
        <v>0</v>
      </c>
      <c r="BD43" s="13">
        <v>0</v>
      </c>
      <c r="BE43" s="13">
        <v>0</v>
      </c>
      <c r="BF43" s="13">
        <v>0</v>
      </c>
      <c r="BG43" s="14">
        <v>0</v>
      </c>
      <c r="BH43" s="15">
        <v>176</v>
      </c>
      <c r="BI43" s="16">
        <v>0</v>
      </c>
      <c r="BJ43" s="13">
        <v>-176</v>
      </c>
      <c r="BK43" s="71" t="s">
        <v>51</v>
      </c>
    </row>
    <row r="44" spans="1:63" ht="15.75" thickBot="1" x14ac:dyDescent="0.3">
      <c r="A44" s="39"/>
      <c r="B44" s="7"/>
      <c r="C44" s="1"/>
      <c r="D44" s="1"/>
      <c r="E44" s="1"/>
      <c r="F44" s="1"/>
      <c r="G44" s="1"/>
      <c r="H44" s="1"/>
      <c r="I44" s="29"/>
      <c r="J44" s="1"/>
      <c r="K44" s="1"/>
      <c r="L44" s="1"/>
      <c r="M44" s="1"/>
      <c r="N44" s="1"/>
      <c r="O44" s="1"/>
      <c r="P44" s="29"/>
      <c r="Q44" s="1"/>
      <c r="R44" s="1"/>
      <c r="S44" s="1"/>
      <c r="T44" s="1"/>
      <c r="U44" s="1"/>
      <c r="V44" s="1"/>
      <c r="W44" s="29"/>
      <c r="X44" s="1"/>
      <c r="Y44" s="1"/>
      <c r="Z44" s="1"/>
      <c r="AA44" s="1"/>
      <c r="AB44" s="1"/>
      <c r="AC44" s="1"/>
      <c r="AD44" s="29"/>
      <c r="AE44" s="1"/>
      <c r="AF44" s="1"/>
      <c r="AG44" s="1"/>
      <c r="AH44" s="30"/>
      <c r="AJ44" s="70" t="s">
        <v>9</v>
      </c>
      <c r="AK44" s="74"/>
      <c r="AW44" s="66" t="s">
        <v>101</v>
      </c>
      <c r="AX44" s="11"/>
      <c r="AY44" s="12">
        <v>0</v>
      </c>
      <c r="AZ44" s="13">
        <v>0</v>
      </c>
      <c r="BA44" s="12">
        <v>0</v>
      </c>
      <c r="BB44" s="12">
        <v>0</v>
      </c>
      <c r="BC44" s="13">
        <v>0</v>
      </c>
      <c r="BD44" s="13">
        <v>0</v>
      </c>
      <c r="BE44" s="13">
        <v>0</v>
      </c>
      <c r="BF44" s="13">
        <v>0</v>
      </c>
      <c r="BG44" s="14">
        <v>0</v>
      </c>
      <c r="BH44" s="15">
        <v>176</v>
      </c>
      <c r="BI44" s="16">
        <v>0</v>
      </c>
      <c r="BJ44" s="13">
        <v>-176</v>
      </c>
      <c r="BK44" s="71" t="s">
        <v>113</v>
      </c>
    </row>
    <row r="45" spans="1:63" ht="15.75" thickBot="1" x14ac:dyDescent="0.3">
      <c r="A45" s="35"/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50">
        <f>SUM(AH36:AH43)</f>
        <v>23</v>
      </c>
      <c r="AW45" s="66" t="s">
        <v>102</v>
      </c>
      <c r="AX45" s="11"/>
      <c r="AY45" s="12">
        <v>0</v>
      </c>
      <c r="AZ45" s="13">
        <v>0</v>
      </c>
      <c r="BA45" s="12">
        <v>0</v>
      </c>
      <c r="BB45" s="12">
        <v>0</v>
      </c>
      <c r="BC45" s="13">
        <v>0</v>
      </c>
      <c r="BD45" s="13">
        <v>0</v>
      </c>
      <c r="BE45" s="13">
        <v>0</v>
      </c>
      <c r="BF45" s="13">
        <v>0</v>
      </c>
      <c r="BG45" s="14">
        <v>0</v>
      </c>
      <c r="BH45" s="15">
        <v>176</v>
      </c>
      <c r="BI45" s="16">
        <v>0</v>
      </c>
      <c r="BJ45" s="13">
        <v>-176</v>
      </c>
      <c r="BK45" s="71" t="s">
        <v>114</v>
      </c>
    </row>
    <row r="46" spans="1:63" ht="15.75" thickBot="1" x14ac:dyDescent="0.3">
      <c r="AW46" s="66" t="s">
        <v>103</v>
      </c>
      <c r="AX46" s="11"/>
      <c r="AY46" s="12">
        <v>0</v>
      </c>
      <c r="AZ46" s="13">
        <v>0</v>
      </c>
      <c r="BA46" s="12">
        <v>0</v>
      </c>
      <c r="BB46" s="12">
        <v>0</v>
      </c>
      <c r="BC46" s="13">
        <v>0</v>
      </c>
      <c r="BD46" s="13">
        <v>0</v>
      </c>
      <c r="BE46" s="13">
        <v>0</v>
      </c>
      <c r="BF46" s="13">
        <v>0</v>
      </c>
      <c r="BG46" s="14">
        <v>0</v>
      </c>
      <c r="BH46" s="15">
        <v>176</v>
      </c>
      <c r="BI46" s="16">
        <v>0</v>
      </c>
      <c r="BJ46" s="13">
        <v>-176</v>
      </c>
      <c r="BK46" s="71" t="s">
        <v>115</v>
      </c>
    </row>
    <row r="47" spans="1:63" ht="15.75" thickBot="1" x14ac:dyDescent="0.3">
      <c r="AW47" s="66" t="s">
        <v>104</v>
      </c>
      <c r="AX47" s="11"/>
      <c r="AY47" s="12">
        <v>0</v>
      </c>
      <c r="AZ47" s="13">
        <v>0</v>
      </c>
      <c r="BA47" s="12">
        <v>0</v>
      </c>
      <c r="BB47" s="12">
        <v>0</v>
      </c>
      <c r="BC47" s="13">
        <v>0</v>
      </c>
      <c r="BD47" s="13">
        <v>0</v>
      </c>
      <c r="BE47" s="13">
        <v>0</v>
      </c>
      <c r="BF47" s="13">
        <v>0</v>
      </c>
      <c r="BG47" s="14">
        <v>0</v>
      </c>
      <c r="BH47" s="15">
        <v>176</v>
      </c>
      <c r="BI47" s="16">
        <v>0</v>
      </c>
      <c r="BJ47" s="13">
        <v>-176</v>
      </c>
      <c r="BK47" s="71" t="s">
        <v>116</v>
      </c>
    </row>
    <row r="48" spans="1:63" ht="15.75" thickBot="1" x14ac:dyDescent="0.3">
      <c r="AW48" s="66" t="s">
        <v>105</v>
      </c>
      <c r="AX48" s="11"/>
      <c r="AY48" s="12">
        <v>0</v>
      </c>
      <c r="AZ48" s="13">
        <v>0</v>
      </c>
      <c r="BA48" s="12">
        <v>0</v>
      </c>
      <c r="BB48" s="12">
        <v>0</v>
      </c>
      <c r="BC48" s="13">
        <v>0</v>
      </c>
      <c r="BD48" s="13">
        <v>0</v>
      </c>
      <c r="BE48" s="13">
        <v>0</v>
      </c>
      <c r="BF48" s="13">
        <v>0</v>
      </c>
      <c r="BG48" s="14">
        <v>0</v>
      </c>
      <c r="BH48" s="15">
        <v>176</v>
      </c>
      <c r="BI48" s="16">
        <v>0</v>
      </c>
      <c r="BJ48" s="13">
        <v>-176</v>
      </c>
      <c r="BK48" s="71" t="s">
        <v>117</v>
      </c>
    </row>
    <row r="49" spans="1:63" ht="15.75" thickBot="1" x14ac:dyDescent="0.3">
      <c r="J49" t="s">
        <v>130</v>
      </c>
      <c r="M49" t="s">
        <v>128</v>
      </c>
      <c r="AW49" s="66" t="s">
        <v>106</v>
      </c>
      <c r="AX49" s="11"/>
      <c r="AY49" s="12">
        <v>0</v>
      </c>
      <c r="AZ49" s="13">
        <v>0</v>
      </c>
      <c r="BA49" s="12">
        <v>0</v>
      </c>
      <c r="BB49" s="12">
        <v>0</v>
      </c>
      <c r="BC49" s="13">
        <v>0</v>
      </c>
      <c r="BD49" s="13">
        <v>0</v>
      </c>
      <c r="BE49" s="13">
        <v>0</v>
      </c>
      <c r="BF49" s="13">
        <v>0</v>
      </c>
      <c r="BG49" s="14">
        <v>0</v>
      </c>
      <c r="BH49" s="15">
        <v>176</v>
      </c>
      <c r="BI49" s="16">
        <v>0</v>
      </c>
      <c r="BJ49" s="13">
        <v>-176</v>
      </c>
      <c r="BK49" s="71" t="s">
        <v>118</v>
      </c>
    </row>
    <row r="50" spans="1:63" ht="15.75" thickBot="1" x14ac:dyDescent="0.3">
      <c r="AW50" s="77" t="s">
        <v>107</v>
      </c>
      <c r="AX50" s="11"/>
      <c r="AY50" s="12">
        <v>0</v>
      </c>
      <c r="AZ50" s="13">
        <v>0</v>
      </c>
      <c r="BA50" s="12">
        <v>0</v>
      </c>
      <c r="BB50" s="12">
        <v>0</v>
      </c>
      <c r="BC50" s="13">
        <v>0</v>
      </c>
      <c r="BD50" s="13">
        <v>0</v>
      </c>
      <c r="BE50" s="13">
        <v>0</v>
      </c>
      <c r="BF50" s="13">
        <v>0</v>
      </c>
      <c r="BG50" s="14">
        <v>0</v>
      </c>
      <c r="BH50" s="15">
        <v>176</v>
      </c>
      <c r="BI50" s="16">
        <v>0</v>
      </c>
      <c r="BJ50" s="13">
        <v>-176</v>
      </c>
      <c r="BK50" s="71" t="s">
        <v>119</v>
      </c>
    </row>
    <row r="51" spans="1:63" ht="15.75" thickBot="1" x14ac:dyDescent="0.3">
      <c r="A51" s="64" t="s">
        <v>58</v>
      </c>
      <c r="C51" s="2"/>
      <c r="D51" s="2"/>
      <c r="E51" s="2" t="s">
        <v>26</v>
      </c>
      <c r="F51" s="2" t="s">
        <v>27</v>
      </c>
      <c r="G51" s="2"/>
      <c r="H51" s="2"/>
      <c r="I51" s="2"/>
      <c r="J51" s="2"/>
      <c r="K51" s="2"/>
      <c r="L51" s="2" t="s">
        <v>26</v>
      </c>
      <c r="M51" s="2" t="s">
        <v>27</v>
      </c>
      <c r="N51" s="2"/>
      <c r="O51" s="2"/>
      <c r="P51" s="2"/>
      <c r="Q51" s="2"/>
      <c r="R51" s="2"/>
      <c r="S51" s="2" t="s">
        <v>26</v>
      </c>
      <c r="T51" s="2" t="s">
        <v>27</v>
      </c>
      <c r="U51" s="2"/>
      <c r="V51" s="2"/>
      <c r="W51" s="2"/>
      <c r="X51" s="2"/>
      <c r="Y51" s="2"/>
      <c r="Z51" s="2" t="s">
        <v>26</v>
      </c>
      <c r="AA51" s="2" t="s">
        <v>27</v>
      </c>
      <c r="AB51" s="2"/>
      <c r="AC51" s="2"/>
      <c r="AD51" s="2"/>
      <c r="AE51" s="2"/>
      <c r="AF51" s="2"/>
      <c r="AG51" s="2"/>
      <c r="AH51" s="2"/>
      <c r="AW51" s="83" t="s">
        <v>108</v>
      </c>
      <c r="AX51" s="11"/>
      <c r="AY51" s="12">
        <v>0</v>
      </c>
      <c r="AZ51" s="13">
        <v>0</v>
      </c>
      <c r="BA51" s="12">
        <v>0</v>
      </c>
      <c r="BB51" s="12">
        <v>0</v>
      </c>
      <c r="BC51" s="13">
        <v>0</v>
      </c>
      <c r="BD51" s="13">
        <v>0</v>
      </c>
      <c r="BE51" s="13">
        <v>0</v>
      </c>
      <c r="BF51" s="13">
        <v>0</v>
      </c>
      <c r="BG51" s="14">
        <v>4.1666666666666699E-2</v>
      </c>
      <c r="BH51" s="15">
        <v>177</v>
      </c>
      <c r="BI51" s="16">
        <v>4.1666666666666699E-2</v>
      </c>
      <c r="BJ51" s="13">
        <v>-175</v>
      </c>
      <c r="BK51" s="71" t="s">
        <v>120</v>
      </c>
    </row>
    <row r="52" spans="1:63" ht="15.75" thickBot="1" x14ac:dyDescent="0.3">
      <c r="A52" s="65"/>
      <c r="C52" s="20">
        <v>1</v>
      </c>
      <c r="D52" s="20">
        <v>2</v>
      </c>
      <c r="E52" s="20">
        <v>3</v>
      </c>
      <c r="F52" s="20">
        <v>4</v>
      </c>
      <c r="G52" s="20">
        <v>5</v>
      </c>
      <c r="H52" s="20">
        <v>6</v>
      </c>
      <c r="I52" s="20">
        <v>7</v>
      </c>
      <c r="J52" s="20">
        <v>8</v>
      </c>
      <c r="K52" s="20">
        <v>9</v>
      </c>
      <c r="L52" s="21">
        <v>10</v>
      </c>
      <c r="M52" s="20">
        <v>11</v>
      </c>
      <c r="N52" s="20">
        <v>12</v>
      </c>
      <c r="O52" s="20">
        <v>13</v>
      </c>
      <c r="P52" s="20">
        <v>14</v>
      </c>
      <c r="Q52" s="20">
        <v>15</v>
      </c>
      <c r="R52" s="20">
        <v>16</v>
      </c>
      <c r="S52" s="20">
        <v>17</v>
      </c>
      <c r="T52" s="20">
        <v>18</v>
      </c>
      <c r="U52" s="20">
        <v>19</v>
      </c>
      <c r="V52" s="20">
        <v>20</v>
      </c>
      <c r="W52" s="20">
        <v>21</v>
      </c>
      <c r="X52" s="20">
        <v>22</v>
      </c>
      <c r="Y52" s="20">
        <v>23</v>
      </c>
      <c r="Z52" s="20">
        <v>24</v>
      </c>
      <c r="AA52" s="20">
        <v>25</v>
      </c>
      <c r="AB52" s="20">
        <v>26</v>
      </c>
      <c r="AC52" s="20">
        <v>27</v>
      </c>
      <c r="AD52" s="20">
        <v>28</v>
      </c>
      <c r="AE52" s="22">
        <v>29</v>
      </c>
      <c r="AF52" s="22">
        <v>30</v>
      </c>
      <c r="AG52" s="22"/>
      <c r="AH52" s="23" t="s">
        <v>28</v>
      </c>
      <c r="AW52" s="83" t="s">
        <v>109</v>
      </c>
      <c r="AX52" s="11"/>
      <c r="AY52" s="12">
        <v>0</v>
      </c>
      <c r="AZ52" s="13">
        <v>0</v>
      </c>
      <c r="BA52" s="12">
        <v>0</v>
      </c>
      <c r="BB52" s="12">
        <v>0</v>
      </c>
      <c r="BC52" s="13">
        <v>0</v>
      </c>
      <c r="BD52" s="13">
        <v>0</v>
      </c>
      <c r="BE52" s="13">
        <v>0</v>
      </c>
      <c r="BF52" s="13">
        <v>0</v>
      </c>
      <c r="BG52" s="14">
        <v>8.3333333333333301E-2</v>
      </c>
      <c r="BH52" s="15">
        <v>178</v>
      </c>
      <c r="BI52" s="16">
        <v>8.3333333333333301E-2</v>
      </c>
      <c r="BJ52" s="13">
        <v>-174</v>
      </c>
      <c r="BK52" s="71" t="s">
        <v>121</v>
      </c>
    </row>
    <row r="53" spans="1:63" ht="15.75" thickBot="1" x14ac:dyDescent="0.3">
      <c r="A53" s="66" t="s">
        <v>100</v>
      </c>
      <c r="C53" s="23">
        <v>7</v>
      </c>
      <c r="D53" s="23">
        <f t="shared" ref="D53:AG53" si="17">SUM(D33)</f>
        <v>0</v>
      </c>
      <c r="E53" s="23">
        <f t="shared" si="17"/>
        <v>0</v>
      </c>
      <c r="F53" s="23">
        <f t="shared" si="17"/>
        <v>0</v>
      </c>
      <c r="G53" s="23">
        <f t="shared" si="17"/>
        <v>0</v>
      </c>
      <c r="H53" s="23">
        <f t="shared" si="17"/>
        <v>0</v>
      </c>
      <c r="I53" s="23">
        <f t="shared" si="17"/>
        <v>0</v>
      </c>
      <c r="J53" s="23">
        <f t="shared" si="17"/>
        <v>0</v>
      </c>
      <c r="K53" s="23">
        <f t="shared" si="17"/>
        <v>15</v>
      </c>
      <c r="L53" s="23">
        <f t="shared" si="17"/>
        <v>0</v>
      </c>
      <c r="M53" s="23">
        <f t="shared" si="17"/>
        <v>0</v>
      </c>
      <c r="N53" s="23">
        <f t="shared" si="17"/>
        <v>0</v>
      </c>
      <c r="O53" s="23">
        <f t="shared" si="17"/>
        <v>0</v>
      </c>
      <c r="P53" s="23">
        <f t="shared" si="17"/>
        <v>0</v>
      </c>
      <c r="Q53" s="23">
        <f t="shared" si="17"/>
        <v>0</v>
      </c>
      <c r="R53" s="23">
        <f t="shared" si="17"/>
        <v>0</v>
      </c>
      <c r="S53" s="23">
        <f t="shared" si="17"/>
        <v>0</v>
      </c>
      <c r="T53" s="23">
        <f t="shared" si="17"/>
        <v>0</v>
      </c>
      <c r="U53" s="23">
        <f t="shared" si="17"/>
        <v>0</v>
      </c>
      <c r="V53" s="23">
        <f t="shared" si="17"/>
        <v>0</v>
      </c>
      <c r="W53" s="23">
        <f t="shared" si="17"/>
        <v>0</v>
      </c>
      <c r="X53" s="23">
        <f t="shared" si="17"/>
        <v>0</v>
      </c>
      <c r="Y53" s="23">
        <f t="shared" si="17"/>
        <v>0</v>
      </c>
      <c r="Z53" s="23">
        <f t="shared" si="17"/>
        <v>0</v>
      </c>
      <c r="AA53" s="23">
        <f t="shared" si="17"/>
        <v>0</v>
      </c>
      <c r="AB53" s="23">
        <f t="shared" si="17"/>
        <v>0</v>
      </c>
      <c r="AC53" s="23">
        <f t="shared" si="17"/>
        <v>0</v>
      </c>
      <c r="AD53" s="23">
        <f t="shared" si="17"/>
        <v>0</v>
      </c>
      <c r="AE53" s="23">
        <f t="shared" si="17"/>
        <v>0</v>
      </c>
      <c r="AF53" s="23">
        <f t="shared" si="17"/>
        <v>0</v>
      </c>
      <c r="AG53" s="23">
        <f t="shared" si="17"/>
        <v>0</v>
      </c>
      <c r="AH53" s="24">
        <v>0</v>
      </c>
      <c r="AJ53" s="71" t="s">
        <v>51</v>
      </c>
      <c r="AW53" s="83" t="s">
        <v>110</v>
      </c>
      <c r="AX53" s="11"/>
      <c r="AY53" s="12">
        <v>0</v>
      </c>
      <c r="AZ53" s="13">
        <v>0</v>
      </c>
      <c r="BA53" s="12">
        <v>0</v>
      </c>
      <c r="BB53" s="12">
        <v>0</v>
      </c>
      <c r="BC53" s="13">
        <v>0</v>
      </c>
      <c r="BD53" s="13">
        <v>0</v>
      </c>
      <c r="BE53" s="13">
        <v>0</v>
      </c>
      <c r="BF53" s="13">
        <v>0</v>
      </c>
      <c r="BG53" s="14">
        <v>0.125</v>
      </c>
      <c r="BH53" s="15">
        <v>179</v>
      </c>
      <c r="BI53" s="16">
        <v>0.125</v>
      </c>
      <c r="BJ53" s="13">
        <v>-173</v>
      </c>
      <c r="BK53" s="71" t="s">
        <v>122</v>
      </c>
    </row>
    <row r="54" spans="1:63" ht="15.75" thickBot="1" x14ac:dyDescent="0.3">
      <c r="A54" s="66" t="s">
        <v>101</v>
      </c>
      <c r="C54" s="23">
        <v>16</v>
      </c>
      <c r="D54" s="23">
        <f t="shared" ref="D54:AG54" si="18">SUM(D34)</f>
        <v>0</v>
      </c>
      <c r="E54" s="23">
        <f t="shared" si="18"/>
        <v>0</v>
      </c>
      <c r="F54" s="23">
        <f t="shared" si="18"/>
        <v>0</v>
      </c>
      <c r="G54" s="23">
        <f t="shared" si="18"/>
        <v>0</v>
      </c>
      <c r="H54" s="23">
        <f t="shared" si="18"/>
        <v>0</v>
      </c>
      <c r="I54" s="23">
        <f t="shared" si="18"/>
        <v>0</v>
      </c>
      <c r="J54" s="23">
        <f t="shared" si="18"/>
        <v>0</v>
      </c>
      <c r="K54" s="23">
        <f t="shared" si="18"/>
        <v>20</v>
      </c>
      <c r="L54" s="23">
        <f t="shared" si="18"/>
        <v>0</v>
      </c>
      <c r="M54" s="23">
        <f t="shared" si="18"/>
        <v>0</v>
      </c>
      <c r="N54" s="23">
        <f t="shared" si="18"/>
        <v>0</v>
      </c>
      <c r="O54" s="23">
        <f t="shared" si="18"/>
        <v>0</v>
      </c>
      <c r="P54" s="23">
        <f t="shared" si="18"/>
        <v>0</v>
      </c>
      <c r="Q54" s="23">
        <f t="shared" si="18"/>
        <v>0</v>
      </c>
      <c r="R54" s="23">
        <f t="shared" si="18"/>
        <v>0</v>
      </c>
      <c r="S54" s="23">
        <f t="shared" si="18"/>
        <v>0</v>
      </c>
      <c r="T54" s="23">
        <f t="shared" si="18"/>
        <v>0</v>
      </c>
      <c r="U54" s="23">
        <f t="shared" si="18"/>
        <v>0</v>
      </c>
      <c r="V54" s="23">
        <f t="shared" si="18"/>
        <v>0</v>
      </c>
      <c r="W54" s="23">
        <f t="shared" si="18"/>
        <v>0</v>
      </c>
      <c r="X54" s="23">
        <f t="shared" si="18"/>
        <v>0</v>
      </c>
      <c r="Y54" s="23">
        <f t="shared" si="18"/>
        <v>0</v>
      </c>
      <c r="Z54" s="23">
        <f t="shared" si="18"/>
        <v>0</v>
      </c>
      <c r="AA54" s="23">
        <f t="shared" si="18"/>
        <v>0</v>
      </c>
      <c r="AB54" s="23">
        <f t="shared" si="18"/>
        <v>0</v>
      </c>
      <c r="AC54" s="23">
        <f t="shared" si="18"/>
        <v>0</v>
      </c>
      <c r="AD54" s="23">
        <f t="shared" si="18"/>
        <v>0</v>
      </c>
      <c r="AE54" s="23">
        <f t="shared" si="18"/>
        <v>0</v>
      </c>
      <c r="AF54" s="23">
        <f t="shared" si="18"/>
        <v>0</v>
      </c>
      <c r="AG54" s="23">
        <f t="shared" si="18"/>
        <v>0</v>
      </c>
      <c r="AH54" s="24">
        <v>0</v>
      </c>
      <c r="AJ54" s="71" t="s">
        <v>113</v>
      </c>
    </row>
    <row r="55" spans="1:63" ht="15.75" thickBot="1" x14ac:dyDescent="0.3">
      <c r="A55" s="66" t="s">
        <v>102</v>
      </c>
      <c r="C55" s="42"/>
      <c r="D55" s="42"/>
      <c r="E55" s="42"/>
      <c r="F55" s="44"/>
      <c r="G55" s="42"/>
      <c r="H55" s="42"/>
      <c r="I55" s="42"/>
      <c r="J55" s="42"/>
      <c r="K55" s="42"/>
      <c r="L55" s="42"/>
      <c r="M55" s="44"/>
      <c r="N55" s="42"/>
      <c r="O55" s="42"/>
      <c r="P55" s="42"/>
      <c r="Q55" s="42"/>
      <c r="R55" s="42"/>
      <c r="S55" s="42"/>
      <c r="T55" s="44"/>
      <c r="U55" s="42"/>
      <c r="V55" s="42"/>
      <c r="W55" s="42"/>
      <c r="X55" s="42"/>
      <c r="Y55" s="42"/>
      <c r="Z55" s="42"/>
      <c r="AA55" s="44"/>
      <c r="AB55" s="42"/>
      <c r="AC55" s="42"/>
      <c r="AD55" s="42"/>
      <c r="AE55" s="42"/>
      <c r="AF55" s="42"/>
      <c r="AG55" s="42"/>
      <c r="AH55" s="42">
        <f>SUM(D55:AG55)</f>
        <v>0</v>
      </c>
      <c r="AJ55" s="71" t="s">
        <v>114</v>
      </c>
    </row>
    <row r="56" spans="1:63" ht="15.75" thickBot="1" x14ac:dyDescent="0.3">
      <c r="A56" s="66" t="s">
        <v>103</v>
      </c>
      <c r="C56" s="24">
        <f t="shared" ref="C56" si="19">SUM(C54-C53-C55)</f>
        <v>9</v>
      </c>
      <c r="D56" s="24">
        <f t="shared" ref="D56" si="20">SUM(D54-D53-D55)</f>
        <v>0</v>
      </c>
      <c r="E56" s="24">
        <f t="shared" ref="E56" si="21">SUM(E54-E53-E55)</f>
        <v>0</v>
      </c>
      <c r="F56" s="24">
        <f t="shared" ref="F56" si="22">SUM(F54-F53-F55)</f>
        <v>0</v>
      </c>
      <c r="G56" s="24">
        <f t="shared" ref="G56" si="23">SUM(G54-G53-G55)</f>
        <v>0</v>
      </c>
      <c r="H56" s="24">
        <f t="shared" ref="H56" si="24">SUM(H54-H53-H55)</f>
        <v>0</v>
      </c>
      <c r="I56" s="24">
        <f t="shared" ref="I56" si="25">SUM(I54-I53-I55)</f>
        <v>0</v>
      </c>
      <c r="J56" s="24">
        <f t="shared" ref="J56" si="26">SUM(J54-J53-J55)</f>
        <v>0</v>
      </c>
      <c r="K56" s="24">
        <f t="shared" ref="K56" si="27">SUM(K54-K53-K55)</f>
        <v>5</v>
      </c>
      <c r="L56" s="24">
        <f t="shared" ref="L56" si="28">SUM(L54-L53-L55)</f>
        <v>0</v>
      </c>
      <c r="M56" s="24">
        <f t="shared" ref="M56" si="29">SUM(M54-M53-M55)</f>
        <v>0</v>
      </c>
      <c r="N56" s="24">
        <f t="shared" ref="N56" si="30">SUM(N54-N53-N55)</f>
        <v>0</v>
      </c>
      <c r="O56" s="24">
        <f t="shared" ref="O56" si="31">SUM(O54-O53-O55)</f>
        <v>0</v>
      </c>
      <c r="P56" s="24">
        <f t="shared" ref="P56" si="32">SUM(P54-P53-P55)</f>
        <v>0</v>
      </c>
      <c r="Q56" s="24">
        <f t="shared" ref="Q56" si="33">SUM(Q54-Q53-Q55)</f>
        <v>0</v>
      </c>
      <c r="R56" s="24">
        <f t="shared" ref="R56" si="34">SUM(R54-R53-R55)</f>
        <v>0</v>
      </c>
      <c r="S56" s="24">
        <f t="shared" ref="S56" si="35">SUM(S54-S53-S55)</f>
        <v>0</v>
      </c>
      <c r="T56" s="24">
        <f t="shared" ref="T56" si="36">SUM(T54-T53-T55)</f>
        <v>0</v>
      </c>
      <c r="U56" s="24">
        <f t="shared" ref="U56" si="37">SUM(U54-U53-U55)</f>
        <v>0</v>
      </c>
      <c r="V56" s="24">
        <f t="shared" ref="V56" si="38">SUM(V54-V53-V55)</f>
        <v>0</v>
      </c>
      <c r="W56" s="24">
        <f t="shared" ref="W56" si="39">SUM(W54-W53-W55)</f>
        <v>0</v>
      </c>
      <c r="X56" s="24">
        <f t="shared" ref="X56" si="40">SUM(X54-X53-X55)</f>
        <v>0</v>
      </c>
      <c r="Y56" s="24">
        <f t="shared" ref="Y56" si="41">SUM(Y54-Y53-Y55)</f>
        <v>0</v>
      </c>
      <c r="Z56" s="24">
        <f t="shared" ref="Z56" si="42">SUM(Z54-Z53-Z55)</f>
        <v>0</v>
      </c>
      <c r="AA56" s="24">
        <f t="shared" ref="AA56" si="43">SUM(AA54-AA53-AA55)</f>
        <v>0</v>
      </c>
      <c r="AB56" s="24">
        <f t="shared" ref="AB56" si="44">SUM(AB54-AB53-AB55)</f>
        <v>0</v>
      </c>
      <c r="AC56" s="24">
        <f t="shared" ref="AC56" si="45">SUM(AC54-AC53-AC55)</f>
        <v>0</v>
      </c>
      <c r="AD56" s="24">
        <f t="shared" ref="AD56" si="46">SUM(AD54-AD53-AD55)</f>
        <v>0</v>
      </c>
      <c r="AE56" s="24">
        <f t="shared" ref="AE56" si="47">SUM(AE54-AE53-AE55)</f>
        <v>0</v>
      </c>
      <c r="AF56" s="24">
        <f t="shared" ref="AF56" si="48">SUM(AF54-AF53-AF55)</f>
        <v>0</v>
      </c>
      <c r="AG56" s="24">
        <f t="shared" ref="AG56" si="49">SUM(AG54-AG53-AG55)</f>
        <v>0</v>
      </c>
      <c r="AH56" s="55">
        <f>SUM(C56:AG56)-AH55</f>
        <v>14</v>
      </c>
      <c r="AJ56" s="71" t="s">
        <v>115</v>
      </c>
    </row>
    <row r="57" spans="1:63" ht="15.75" thickBot="1" x14ac:dyDescent="0.3">
      <c r="A57" s="66" t="s">
        <v>104</v>
      </c>
      <c r="C57" s="26"/>
      <c r="D57" s="27"/>
      <c r="E57" s="27"/>
      <c r="F57" s="46"/>
      <c r="G57" s="27"/>
      <c r="H57" s="27"/>
      <c r="I57" s="26"/>
      <c r="J57" s="27"/>
      <c r="K57" s="27"/>
      <c r="L57" s="27"/>
      <c r="M57" s="46"/>
      <c r="N57" s="27"/>
      <c r="O57" s="27"/>
      <c r="P57" s="27"/>
      <c r="Q57" s="27"/>
      <c r="R57" s="27"/>
      <c r="S57" s="27"/>
      <c r="T57" s="46"/>
      <c r="U57" s="7"/>
      <c r="V57" s="27"/>
      <c r="W57" s="27"/>
      <c r="X57" s="27"/>
      <c r="Y57" s="27"/>
      <c r="Z57" s="27"/>
      <c r="AA57" s="46"/>
      <c r="AB57" s="27"/>
      <c r="AC57" s="27"/>
      <c r="AD57" s="26"/>
      <c r="AE57" s="27"/>
      <c r="AF57" s="27"/>
      <c r="AG57" s="27"/>
      <c r="AH57" s="28"/>
      <c r="AJ57" s="71" t="s">
        <v>116</v>
      </c>
    </row>
    <row r="58" spans="1:63" ht="15.75" thickBot="1" x14ac:dyDescent="0.3">
      <c r="A58" s="66" t="s">
        <v>105</v>
      </c>
      <c r="C58" s="23"/>
      <c r="D58" s="23"/>
      <c r="E58" s="23"/>
      <c r="F58" s="43"/>
      <c r="G58" s="23"/>
      <c r="H58" s="23"/>
      <c r="I58" s="23"/>
      <c r="J58" s="23"/>
      <c r="K58" s="23"/>
      <c r="L58" s="23"/>
      <c r="M58" s="43"/>
      <c r="N58" s="23"/>
      <c r="O58" s="23"/>
      <c r="P58" s="23"/>
      <c r="Q58" s="23"/>
      <c r="R58" s="23"/>
      <c r="S58" s="23"/>
      <c r="T58" s="45"/>
      <c r="U58" s="23"/>
      <c r="V58" s="23"/>
      <c r="W58" s="23"/>
      <c r="X58" s="23"/>
      <c r="Y58" s="23"/>
      <c r="Z58" s="23"/>
      <c r="AA58" s="43"/>
      <c r="AB58" s="23"/>
      <c r="AC58" s="23"/>
      <c r="AD58" s="23"/>
      <c r="AE58" s="23"/>
      <c r="AF58" s="23"/>
      <c r="AG58" s="23"/>
      <c r="AH58" s="24">
        <f>SUM(C58:AG58)</f>
        <v>0</v>
      </c>
      <c r="AJ58" s="71" t="s">
        <v>117</v>
      </c>
    </row>
    <row r="59" spans="1:63" ht="15.75" thickBot="1" x14ac:dyDescent="0.3">
      <c r="A59" s="66" t="s">
        <v>106</v>
      </c>
      <c r="C59" s="23"/>
      <c r="D59" s="23"/>
      <c r="E59" s="23"/>
      <c r="F59" s="43"/>
      <c r="G59" s="23"/>
      <c r="H59" s="23"/>
      <c r="I59" s="23"/>
      <c r="J59" s="23"/>
      <c r="K59" s="23"/>
      <c r="L59" s="23"/>
      <c r="M59" s="43"/>
      <c r="N59" s="23"/>
      <c r="O59" s="23"/>
      <c r="P59" s="23"/>
      <c r="Q59" s="23"/>
      <c r="R59" s="23"/>
      <c r="S59" s="23"/>
      <c r="T59" s="43"/>
      <c r="U59" s="23"/>
      <c r="V59" s="23"/>
      <c r="W59" s="23"/>
      <c r="X59" s="23"/>
      <c r="Y59" s="23"/>
      <c r="Z59" s="23"/>
      <c r="AA59" s="43"/>
      <c r="AB59" s="23"/>
      <c r="AC59" s="23"/>
      <c r="AD59" s="23"/>
      <c r="AE59" s="23"/>
      <c r="AF59" s="23"/>
      <c r="AG59" s="23"/>
      <c r="AH59" s="24">
        <f t="shared" ref="AH59:AH63" si="50">SUM(C59:AG59)</f>
        <v>0</v>
      </c>
      <c r="AJ59" s="71" t="s">
        <v>118</v>
      </c>
    </row>
    <row r="60" spans="1:63" ht="15.75" thickBot="1" x14ac:dyDescent="0.3">
      <c r="A60" s="66" t="s">
        <v>107</v>
      </c>
      <c r="C60" s="51"/>
      <c r="D60" s="51"/>
      <c r="E60" s="51"/>
      <c r="F60" s="52"/>
      <c r="G60" s="51"/>
      <c r="H60" s="51"/>
      <c r="I60" s="51"/>
      <c r="J60" s="51"/>
      <c r="K60" s="51"/>
      <c r="L60" s="51"/>
      <c r="M60" s="52"/>
      <c r="N60" s="51"/>
      <c r="O60" s="51"/>
      <c r="P60" s="51"/>
      <c r="Q60" s="51"/>
      <c r="R60" s="51"/>
      <c r="S60" s="51"/>
      <c r="T60" s="52"/>
      <c r="U60" s="51"/>
      <c r="V60" s="51"/>
      <c r="W60" s="51"/>
      <c r="X60" s="51"/>
      <c r="Y60" s="51"/>
      <c r="Z60" s="51"/>
      <c r="AA60" s="52"/>
      <c r="AB60" s="51"/>
      <c r="AC60" s="51"/>
      <c r="AD60" s="51"/>
      <c r="AE60" s="51"/>
      <c r="AF60" s="51"/>
      <c r="AG60" s="51"/>
      <c r="AH60" s="51">
        <f t="shared" si="50"/>
        <v>0</v>
      </c>
      <c r="AJ60" s="71" t="s">
        <v>119</v>
      </c>
    </row>
    <row r="61" spans="1:63" ht="15.75" thickBot="1" x14ac:dyDescent="0.3">
      <c r="A61" s="66" t="s">
        <v>108</v>
      </c>
      <c r="C61" s="24"/>
      <c r="D61" s="24"/>
      <c r="E61" s="24"/>
      <c r="F61" s="45"/>
      <c r="G61" s="24"/>
      <c r="H61" s="24"/>
      <c r="I61" s="24"/>
      <c r="J61" s="24"/>
      <c r="K61" s="24"/>
      <c r="L61" s="24"/>
      <c r="M61" s="45"/>
      <c r="N61" s="24"/>
      <c r="O61" s="24"/>
      <c r="P61" s="24"/>
      <c r="Q61" s="24"/>
      <c r="R61" s="24"/>
      <c r="S61" s="24"/>
      <c r="T61" s="45"/>
      <c r="U61" s="24"/>
      <c r="V61" s="24"/>
      <c r="W61" s="24"/>
      <c r="X61" s="24"/>
      <c r="Y61" s="24"/>
      <c r="Z61" s="24"/>
      <c r="AA61" s="45"/>
      <c r="AB61" s="24"/>
      <c r="AC61" s="24"/>
      <c r="AD61" s="24"/>
      <c r="AE61" s="24"/>
      <c r="AF61" s="24"/>
      <c r="AG61" s="24"/>
      <c r="AH61" s="24">
        <f t="shared" si="50"/>
        <v>0</v>
      </c>
      <c r="AJ61" s="71" t="s">
        <v>120</v>
      </c>
    </row>
    <row r="62" spans="1:63" ht="15.75" thickBot="1" x14ac:dyDescent="0.3">
      <c r="A62" s="66" t="s">
        <v>109</v>
      </c>
      <c r="C62" s="23"/>
      <c r="D62" s="23"/>
      <c r="E62" s="23"/>
      <c r="F62" s="43"/>
      <c r="G62" s="23"/>
      <c r="H62" s="23"/>
      <c r="I62" s="23"/>
      <c r="J62" s="23"/>
      <c r="K62" s="23"/>
      <c r="L62" s="23"/>
      <c r="M62" s="43"/>
      <c r="N62" s="23"/>
      <c r="O62" s="23"/>
      <c r="P62" s="23"/>
      <c r="Q62" s="23"/>
      <c r="R62" s="23"/>
      <c r="S62" s="23"/>
      <c r="T62" s="43"/>
      <c r="U62" s="23"/>
      <c r="V62" s="23"/>
      <c r="W62" s="23"/>
      <c r="X62" s="23"/>
      <c r="Y62" s="23"/>
      <c r="Z62" s="23"/>
      <c r="AA62" s="43"/>
      <c r="AB62" s="23"/>
      <c r="AC62" s="23"/>
      <c r="AD62" s="23"/>
      <c r="AE62" s="23"/>
      <c r="AF62" s="23"/>
      <c r="AG62" s="23"/>
      <c r="AH62" s="24">
        <f t="shared" si="50"/>
        <v>0</v>
      </c>
      <c r="AJ62" s="71" t="s">
        <v>121</v>
      </c>
    </row>
    <row r="63" spans="1:63" ht="15.75" thickBot="1" x14ac:dyDescent="0.3">
      <c r="A63" s="66" t="s">
        <v>110</v>
      </c>
      <c r="C63" s="23"/>
      <c r="D63" s="23"/>
      <c r="E63" s="23"/>
      <c r="F63" s="43"/>
      <c r="G63" s="23"/>
      <c r="H63" s="23"/>
      <c r="I63" s="23"/>
      <c r="J63" s="23"/>
      <c r="K63" s="23"/>
      <c r="L63" s="23"/>
      <c r="M63" s="43"/>
      <c r="N63" s="23"/>
      <c r="O63" s="23"/>
      <c r="P63" s="23"/>
      <c r="Q63" s="23"/>
      <c r="R63" s="23"/>
      <c r="S63" s="23"/>
      <c r="T63" s="43"/>
      <c r="U63" s="23"/>
      <c r="V63" s="23"/>
      <c r="W63" s="23"/>
      <c r="X63" s="23"/>
      <c r="Y63" s="23"/>
      <c r="Z63" s="23"/>
      <c r="AA63" s="43"/>
      <c r="AB63" s="23"/>
      <c r="AC63" s="23"/>
      <c r="AD63" s="23"/>
      <c r="AE63" s="23"/>
      <c r="AF63" s="23"/>
      <c r="AG63" s="23"/>
      <c r="AH63" s="24">
        <f t="shared" si="50"/>
        <v>0</v>
      </c>
      <c r="AJ63" s="71" t="s">
        <v>122</v>
      </c>
    </row>
    <row r="64" spans="1:63" ht="15.75" thickBot="1" x14ac:dyDescent="0.3">
      <c r="A64" s="66"/>
      <c r="C64" s="1"/>
      <c r="D64" s="1"/>
      <c r="E64" s="1"/>
      <c r="F64" s="1"/>
      <c r="G64" s="1"/>
      <c r="H64" s="1"/>
      <c r="I64" s="29"/>
      <c r="J64" s="1"/>
      <c r="K64" s="1"/>
      <c r="L64" s="1"/>
      <c r="M64" s="1"/>
      <c r="N64" s="1"/>
      <c r="O64" s="1"/>
      <c r="P64" s="29"/>
      <c r="Q64" s="1"/>
      <c r="R64" s="1"/>
      <c r="S64" s="1"/>
      <c r="T64" s="1"/>
      <c r="U64" s="1"/>
      <c r="V64" s="1"/>
      <c r="W64" s="29"/>
      <c r="X64" s="1"/>
      <c r="Y64" s="1"/>
      <c r="Z64" s="1"/>
      <c r="AA64" s="1"/>
      <c r="AB64" s="1"/>
      <c r="AC64" s="1"/>
      <c r="AD64" s="29"/>
      <c r="AE64" s="1"/>
      <c r="AF64" s="1"/>
      <c r="AG64" s="1"/>
      <c r="AH64" s="30"/>
    </row>
    <row r="65" spans="1:1" ht="15.75" thickBot="1" x14ac:dyDescent="0.3">
      <c r="A65" s="66"/>
    </row>
    <row r="66" spans="1:1" ht="15.75" thickBot="1" x14ac:dyDescent="0.3">
      <c r="A66" s="66"/>
    </row>
    <row r="67" spans="1:1" ht="15.75" thickBot="1" x14ac:dyDescent="0.3">
      <c r="A67" s="66"/>
    </row>
    <row r="68" spans="1:1" ht="15.75" thickBot="1" x14ac:dyDescent="0.3">
      <c r="A68" s="66"/>
    </row>
    <row r="69" spans="1:1" ht="15.75" thickBot="1" x14ac:dyDescent="0.3">
      <c r="A69" s="66"/>
    </row>
    <row r="70" spans="1:1" ht="15.75" thickBot="1" x14ac:dyDescent="0.3">
      <c r="A70" s="66"/>
    </row>
    <row r="71" spans="1:1" ht="15.75" thickBot="1" x14ac:dyDescent="0.3">
      <c r="A71" s="66"/>
    </row>
    <row r="72" spans="1:1" ht="15.75" thickBot="1" x14ac:dyDescent="0.3">
      <c r="A72" s="66"/>
    </row>
    <row r="73" spans="1:1" ht="15.75" thickBot="1" x14ac:dyDescent="0.3">
      <c r="A73" s="66"/>
    </row>
    <row r="74" spans="1:1" ht="15.75" thickBot="1" x14ac:dyDescent="0.3">
      <c r="A74" s="66"/>
    </row>
    <row r="75" spans="1:1" ht="15.75" thickBot="1" x14ac:dyDescent="0.3">
      <c r="A75" s="66"/>
    </row>
    <row r="76" spans="1:1" ht="15.75" thickBot="1" x14ac:dyDescent="0.3">
      <c r="A76" s="66"/>
    </row>
    <row r="77" spans="1:1" ht="15.75" thickBot="1" x14ac:dyDescent="0.3">
      <c r="A77" s="66"/>
    </row>
    <row r="78" spans="1:1" ht="15.75" thickBot="1" x14ac:dyDescent="0.3">
      <c r="A78" s="66"/>
    </row>
    <row r="79" spans="1:1" ht="15.75" thickBot="1" x14ac:dyDescent="0.3">
      <c r="A79" s="66"/>
    </row>
    <row r="80" spans="1:1" x14ac:dyDescent="0.25">
      <c r="A80" s="77"/>
    </row>
    <row r="81" spans="1:1" x14ac:dyDescent="0.25">
      <c r="A81" s="78"/>
    </row>
    <row r="82" spans="1:1" x14ac:dyDescent="0.25">
      <c r="A82" s="78"/>
    </row>
    <row r="83" spans="1:1" x14ac:dyDescent="0.25">
      <c r="A83" s="78"/>
    </row>
    <row r="84" spans="1:1" x14ac:dyDescent="0.25">
      <c r="A84" s="78"/>
    </row>
    <row r="85" spans="1:1" x14ac:dyDescent="0.25">
      <c r="A85" s="78"/>
    </row>
    <row r="86" spans="1:1" x14ac:dyDescent="0.25">
      <c r="A86" s="78"/>
    </row>
    <row r="87" spans="1:1" x14ac:dyDescent="0.25">
      <c r="A87" s="78"/>
    </row>
    <row r="88" spans="1:1" x14ac:dyDescent="0.25">
      <c r="A88" s="78"/>
    </row>
    <row r="89" spans="1:1" x14ac:dyDescent="0.25">
      <c r="A89" s="78"/>
    </row>
    <row r="90" spans="1:1" x14ac:dyDescent="0.25">
      <c r="A90" s="78"/>
    </row>
    <row r="91" spans="1:1" x14ac:dyDescent="0.25">
      <c r="A91" s="78"/>
    </row>
    <row r="92" spans="1:1" x14ac:dyDescent="0.25">
      <c r="A92" s="78"/>
    </row>
    <row r="93" spans="1:1" x14ac:dyDescent="0.25">
      <c r="A93" s="78"/>
    </row>
    <row r="94" spans="1:1" x14ac:dyDescent="0.25">
      <c r="A94" s="78"/>
    </row>
    <row r="95" spans="1:1" x14ac:dyDescent="0.25">
      <c r="A95" s="78"/>
    </row>
    <row r="96" spans="1:1" x14ac:dyDescent="0.25">
      <c r="A96" s="78"/>
    </row>
    <row r="97" spans="1:1" x14ac:dyDescent="0.25">
      <c r="A97" s="78"/>
    </row>
    <row r="98" spans="1:1" x14ac:dyDescent="0.25">
      <c r="A98" s="78"/>
    </row>
    <row r="99" spans="1:1" x14ac:dyDescent="0.25">
      <c r="A99" s="78"/>
    </row>
    <row r="100" spans="1:1" x14ac:dyDescent="0.25">
      <c r="A100" s="78"/>
    </row>
    <row r="101" spans="1:1" x14ac:dyDescent="0.25">
      <c r="A101" s="78"/>
    </row>
    <row r="102" spans="1:1" x14ac:dyDescent="0.25">
      <c r="A102" s="78"/>
    </row>
    <row r="103" spans="1:1" x14ac:dyDescent="0.25">
      <c r="A103" s="58"/>
    </row>
    <row r="104" spans="1:1" x14ac:dyDescent="0.25">
      <c r="A104" s="58"/>
    </row>
    <row r="105" spans="1:1" x14ac:dyDescent="0.25">
      <c r="A105" s="58"/>
    </row>
    <row r="106" spans="1:1" x14ac:dyDescent="0.25">
      <c r="A106" s="58"/>
    </row>
    <row r="107" spans="1:1" x14ac:dyDescent="0.25">
      <c r="A107" s="58"/>
    </row>
    <row r="108" spans="1:1" x14ac:dyDescent="0.25">
      <c r="A108" s="58"/>
    </row>
  </sheetData>
  <mergeCells count="4">
    <mergeCell ref="AH5:AH6"/>
    <mergeCell ref="Q2:T2"/>
    <mergeCell ref="W2:Y2"/>
    <mergeCell ref="A5:B6"/>
  </mergeCells>
  <conditionalFormatting sqref="D5:AG14">
    <cfRule type="expression" dxfId="3" priority="9">
      <formula>WEEKDAY(D$5,2)&gt;5</formula>
    </cfRule>
  </conditionalFormatting>
  <conditionalFormatting sqref="C5:C14">
    <cfRule type="expression" dxfId="2" priority="7">
      <formula>WEEKDAY(C$5,2)&gt;5</formula>
    </cfRule>
  </conditionalFormatting>
  <conditionalFormatting sqref="B3">
    <cfRule type="containsBlanks" dxfId="1" priority="3">
      <formula>LEN(TRIM(B3))=0</formula>
    </cfRule>
  </conditionalFormatting>
  <conditionalFormatting sqref="C6:AG6">
    <cfRule type="expression" dxfId="0" priority="1">
      <formula>MATCH(C$6,praznici,0)</formula>
    </cfRule>
  </conditionalFormatting>
  <dataValidations count="5">
    <dataValidation type="list" allowBlank="1" showInputMessage="1" showErrorMessage="1" sqref="Q2">
      <formula1>mjeseci</formula1>
    </dataValidation>
    <dataValidation type="custom" allowBlank="1" showInputMessage="1" showErrorMessage="1" error="Unesite tekst velikim tiskanim slovima" prompt="PREZIME IME djelatnika" sqref="C3">
      <formula1>EXACT(C3,UPPER(C3))</formula1>
    </dataValidation>
    <dataValidation type="custom" showInputMessage="1" showErrorMessage="1" error="Datum ne postoji!" sqref="AE9:AG14">
      <formula1>AND(AE$5&lt;&gt;0,AE$5&lt;&gt;"")</formula1>
    </dataValidation>
    <dataValidation type="custom" showInputMessage="1" showErrorMessage="1" error="Datum ne postoji!" prompt="Upišite vrijeme. npr. 8:00 ili 12:25" sqref="AE7:AG8">
      <formula1>AND(AE5&lt;&gt;0,AE5&lt;&gt;"")</formula1>
    </dataValidation>
    <dataValidation type="time" allowBlank="1" showInputMessage="1" showErrorMessage="1" errorTitle="Format upisa vremena" error="Unesite vrijeme u obliku sati sa dvotočkom. npr. 8:00 ili 12:25" prompt="Upišite vrijeme. npr. 8:00 ili 12:25" sqref="C7:AD8">
      <formula1>0</formula1>
      <formula2>0.999988425925926</formula2>
    </dataValidation>
  </dataValidations>
  <hyperlinks>
    <hyperlink ref="BF1" r:id="rId1"/>
  </hyperlinks>
  <pageMargins left="0.25" right="0.25" top="0.75" bottom="0.75" header="0.3" footer="0.3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'SATI ZA OSTALO'!$B$3:$B$9</xm:f>
          </x14:formula1>
          <xm:sqref>C38:S38 U38:AG38 C41:AG42 C58:S58 U58:AG58 C61:AG62</xm:sqref>
        </x14:dataValidation>
        <x14:dataValidation type="list" allowBlank="1" showInputMessage="1" showErrorMessage="1">
          <x14:formula1>
            <xm:f>'SATI ZA OSTALO'!$B$3:$B$8</xm:f>
          </x14:formula1>
          <xm:sqref>C39:AG39 C59:AG59</xm:sqref>
        </x14:dataValidation>
        <x14:dataValidation type="list" allowBlank="1" showInputMessage="1" showErrorMessage="1">
          <x14:formula1>
            <xm:f>'SATI ZA OSTALO'!$B$3:$B$10</xm:f>
          </x14:formula1>
          <xm:sqref>C40:AG40 C60:AG60</xm:sqref>
        </x14:dataValidation>
        <x14:dataValidation type="list" allowBlank="1" showInputMessage="1" showErrorMessage="1">
          <x14:formula1>
            <xm:f>'SATI ZA OSTALO'!$D$3:$D$9</xm:f>
          </x14:formula1>
          <xm:sqref>C43:AG43 C63:AG63</xm:sqref>
        </x14:dataValidation>
        <x14:dataValidation type="list" allowBlank="1" showInputMessage="1" showErrorMessage="1">
          <x14:formula1>
            <xm:f>'SATI ZA OSTALO'!$F$3:$F$9</xm:f>
          </x14:formula1>
          <xm:sqref>C35:AG35 C55:AG55</xm:sqref>
        </x14:dataValidation>
        <x14:dataValidation type="list" allowBlank="1" showInputMessage="1" showErrorMessage="1">
          <x14:formula1>
            <xm:f>'RADNO VREME 1'!$B$2:$B$17</xm:f>
          </x14:formula1>
          <xm:sqref>C33:AG34 C53:AG54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6"/>
  <sheetViews>
    <sheetView workbookViewId="0">
      <selection activeCell="A3" sqref="A3"/>
    </sheetView>
  </sheetViews>
  <sheetFormatPr defaultRowHeight="15" x14ac:dyDescent="0.25"/>
  <cols>
    <col min="4" max="4" width="24" customWidth="1"/>
    <col min="5" max="5" width="30.7109375" customWidth="1"/>
  </cols>
  <sheetData>
    <row r="1" spans="1:5" x14ac:dyDescent="0.25">
      <c r="A1" s="88" t="s">
        <v>150</v>
      </c>
      <c r="B1" s="88" t="s">
        <v>151</v>
      </c>
      <c r="D1" s="92" t="s">
        <v>133</v>
      </c>
      <c r="E1" s="92" t="s">
        <v>180</v>
      </c>
    </row>
    <row r="2" spans="1:5" x14ac:dyDescent="0.25">
      <c r="A2" s="88">
        <v>2021</v>
      </c>
      <c r="B2" s="89" t="s">
        <v>168</v>
      </c>
      <c r="D2" s="90">
        <f>DATE(godina,1,1)</f>
        <v>44197</v>
      </c>
      <c r="E2" s="91" t="s">
        <v>135</v>
      </c>
    </row>
    <row r="3" spans="1:5" x14ac:dyDescent="0.25">
      <c r="B3" s="89" t="s">
        <v>169</v>
      </c>
      <c r="D3" s="90">
        <f>DATE(godina,1,6)</f>
        <v>44202</v>
      </c>
      <c r="E3" s="91"/>
    </row>
    <row r="4" spans="1:5" x14ac:dyDescent="0.25">
      <c r="B4" s="89" t="s">
        <v>153</v>
      </c>
      <c r="D4" s="90">
        <f>DOLLAR((DAY(MINUTE(godina/38)/2+55)&amp;".4."&amp;godina)/7,)*7-6</f>
        <v>44290</v>
      </c>
      <c r="E4" s="91"/>
    </row>
    <row r="5" spans="1:5" x14ac:dyDescent="0.25">
      <c r="B5" s="89" t="s">
        <v>170</v>
      </c>
      <c r="D5" s="90">
        <f>D4+1</f>
        <v>44291</v>
      </c>
      <c r="E5" s="91"/>
    </row>
    <row r="6" spans="1:5" x14ac:dyDescent="0.25">
      <c r="B6" s="89" t="s">
        <v>171</v>
      </c>
      <c r="D6" s="90">
        <f>DATE(godina,5,1)</f>
        <v>44317</v>
      </c>
      <c r="E6" s="91" t="s">
        <v>139</v>
      </c>
    </row>
    <row r="7" spans="1:5" x14ac:dyDescent="0.25">
      <c r="B7" s="89" t="s">
        <v>172</v>
      </c>
      <c r="D7" s="90">
        <f>D4+60</f>
        <v>44350</v>
      </c>
      <c r="E7" s="91"/>
    </row>
    <row r="8" spans="1:5" x14ac:dyDescent="0.25">
      <c r="B8" s="89" t="s">
        <v>173</v>
      </c>
      <c r="D8" s="90">
        <f>DATE(godina,6,22)</f>
        <v>44369</v>
      </c>
      <c r="E8" s="91"/>
    </row>
    <row r="9" spans="1:5" x14ac:dyDescent="0.25">
      <c r="B9" s="89" t="s">
        <v>174</v>
      </c>
      <c r="D9" s="90">
        <f>DATE(godina,5,30)</f>
        <v>44346</v>
      </c>
      <c r="E9" s="91"/>
    </row>
    <row r="10" spans="1:5" x14ac:dyDescent="0.25">
      <c r="B10" s="89" t="s">
        <v>175</v>
      </c>
      <c r="D10" s="90">
        <f>DATE(godina,8,5)</f>
        <v>44413</v>
      </c>
      <c r="E10" s="91"/>
    </row>
    <row r="11" spans="1:5" x14ac:dyDescent="0.25">
      <c r="B11" s="89" t="s">
        <v>176</v>
      </c>
      <c r="D11" s="90">
        <f>DATE(godina,8,15)</f>
        <v>44423</v>
      </c>
      <c r="E11" s="91"/>
    </row>
    <row r="12" spans="1:5" x14ac:dyDescent="0.25">
      <c r="B12" s="89" t="s">
        <v>177</v>
      </c>
      <c r="D12" s="90">
        <f>DATE(godina,10,8)</f>
        <v>44477</v>
      </c>
      <c r="E12" s="91"/>
    </row>
    <row r="13" spans="1:5" x14ac:dyDescent="0.25">
      <c r="B13" s="89" t="s">
        <v>178</v>
      </c>
      <c r="D13" s="90">
        <f>DATE(godina,11,1)</f>
        <v>44501</v>
      </c>
      <c r="E13" s="91"/>
    </row>
    <row r="14" spans="1:5" x14ac:dyDescent="0.25">
      <c r="D14" s="90">
        <f>DATE(godina,11,18)</f>
        <v>44518</v>
      </c>
      <c r="E14" s="91"/>
    </row>
    <row r="15" spans="1:5" x14ac:dyDescent="0.25">
      <c r="D15" s="90">
        <f>DATE(godina,12,25)</f>
        <v>44555</v>
      </c>
      <c r="E15" s="91"/>
    </row>
    <row r="16" spans="1:5" x14ac:dyDescent="0.25">
      <c r="D16" s="90">
        <f>DATE(godina,12,26)</f>
        <v>44556</v>
      </c>
      <c r="E16" s="9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"/>
  <sheetViews>
    <sheetView workbookViewId="0">
      <selection activeCell="B2" sqref="B2:B17"/>
    </sheetView>
  </sheetViews>
  <sheetFormatPr defaultRowHeight="15" x14ac:dyDescent="0.25"/>
  <sheetData>
    <row r="2" spans="2:2" x14ac:dyDescent="0.25">
      <c r="B2" s="53">
        <v>7</v>
      </c>
    </row>
    <row r="3" spans="2:2" x14ac:dyDescent="0.25">
      <c r="B3" s="53">
        <v>8</v>
      </c>
    </row>
    <row r="4" spans="2:2" x14ac:dyDescent="0.25">
      <c r="B4" s="53">
        <v>9</v>
      </c>
    </row>
    <row r="5" spans="2:2" x14ac:dyDescent="0.25">
      <c r="B5" s="53">
        <v>10</v>
      </c>
    </row>
    <row r="6" spans="2:2" x14ac:dyDescent="0.25">
      <c r="B6" s="53">
        <v>11</v>
      </c>
    </row>
    <row r="7" spans="2:2" x14ac:dyDescent="0.25">
      <c r="B7" s="53">
        <v>12</v>
      </c>
    </row>
    <row r="8" spans="2:2" x14ac:dyDescent="0.25">
      <c r="B8" s="53">
        <v>13</v>
      </c>
    </row>
    <row r="9" spans="2:2" x14ac:dyDescent="0.25">
      <c r="B9" s="53">
        <v>14</v>
      </c>
    </row>
    <row r="10" spans="2:2" x14ac:dyDescent="0.25">
      <c r="B10" s="53">
        <v>15</v>
      </c>
    </row>
    <row r="11" spans="2:2" x14ac:dyDescent="0.25">
      <c r="B11" s="53">
        <v>16</v>
      </c>
    </row>
    <row r="12" spans="2:2" x14ac:dyDescent="0.25">
      <c r="B12" s="53">
        <v>17</v>
      </c>
    </row>
    <row r="13" spans="2:2" x14ac:dyDescent="0.25">
      <c r="B13" s="53">
        <v>18</v>
      </c>
    </row>
    <row r="14" spans="2:2" x14ac:dyDescent="0.25">
      <c r="B14" s="53">
        <v>19</v>
      </c>
    </row>
    <row r="15" spans="2:2" x14ac:dyDescent="0.25">
      <c r="B15" s="53">
        <v>20</v>
      </c>
    </row>
    <row r="16" spans="2:2" x14ac:dyDescent="0.25">
      <c r="B16" s="54"/>
    </row>
    <row r="17" spans="2:2" x14ac:dyDescent="0.25">
      <c r="B17" s="5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E2" sqref="E2"/>
    </sheetView>
  </sheetViews>
  <sheetFormatPr defaultRowHeight="15" x14ac:dyDescent="0.25"/>
  <sheetData>
    <row r="1" spans="2:6" x14ac:dyDescent="0.25">
      <c r="E1" t="s">
        <v>133</v>
      </c>
      <c r="F1" t="s">
        <v>134</v>
      </c>
    </row>
    <row r="2" spans="2:6" x14ac:dyDescent="0.25">
      <c r="E2">
        <v>44197</v>
      </c>
      <c r="F2" t="s">
        <v>135</v>
      </c>
    </row>
    <row r="3" spans="2:6" x14ac:dyDescent="0.25">
      <c r="E3">
        <v>44202</v>
      </c>
      <c r="F3" t="s">
        <v>136</v>
      </c>
    </row>
    <row r="4" spans="2:6" x14ac:dyDescent="0.25">
      <c r="B4" s="33">
        <v>28</v>
      </c>
      <c r="E4">
        <v>44290</v>
      </c>
      <c r="F4" t="s">
        <v>137</v>
      </c>
    </row>
    <row r="5" spans="2:6" x14ac:dyDescent="0.25">
      <c r="B5" s="33">
        <v>29</v>
      </c>
      <c r="E5">
        <v>44291</v>
      </c>
      <c r="F5" t="s">
        <v>138</v>
      </c>
    </row>
    <row r="6" spans="2:6" x14ac:dyDescent="0.25">
      <c r="B6" s="33">
        <v>30</v>
      </c>
      <c r="E6">
        <v>44317</v>
      </c>
      <c r="F6" t="s">
        <v>139</v>
      </c>
    </row>
    <row r="7" spans="2:6" x14ac:dyDescent="0.25">
      <c r="B7" s="33">
        <v>31</v>
      </c>
      <c r="E7">
        <v>44350</v>
      </c>
      <c r="F7" t="s">
        <v>140</v>
      </c>
    </row>
    <row r="8" spans="2:6" x14ac:dyDescent="0.25">
      <c r="B8" s="33"/>
      <c r="E8">
        <v>44369</v>
      </c>
      <c r="F8" t="s">
        <v>141</v>
      </c>
    </row>
    <row r="9" spans="2:6" x14ac:dyDescent="0.25">
      <c r="E9">
        <v>44346</v>
      </c>
      <c r="F9" t="s">
        <v>142</v>
      </c>
    </row>
    <row r="10" spans="2:6" x14ac:dyDescent="0.25">
      <c r="E10">
        <v>44413</v>
      </c>
      <c r="F10" t="s">
        <v>143</v>
      </c>
    </row>
    <row r="11" spans="2:6" x14ac:dyDescent="0.25">
      <c r="E11">
        <v>44423</v>
      </c>
      <c r="F11" t="s">
        <v>144</v>
      </c>
    </row>
    <row r="12" spans="2:6" x14ac:dyDescent="0.25">
      <c r="E12">
        <v>44477</v>
      </c>
      <c r="F12" t="s">
        <v>145</v>
      </c>
    </row>
    <row r="13" spans="2:6" x14ac:dyDescent="0.25">
      <c r="E13">
        <v>44501</v>
      </c>
      <c r="F13" t="s">
        <v>146</v>
      </c>
    </row>
    <row r="14" spans="2:6" x14ac:dyDescent="0.25">
      <c r="E14">
        <v>44518</v>
      </c>
      <c r="F14" t="s">
        <v>147</v>
      </c>
    </row>
    <row r="15" spans="2:6" x14ac:dyDescent="0.25">
      <c r="E15">
        <v>44555</v>
      </c>
      <c r="F15" t="s">
        <v>148</v>
      </c>
    </row>
    <row r="16" spans="2:6" x14ac:dyDescent="0.25">
      <c r="E16">
        <v>44556</v>
      </c>
      <c r="F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FOND SATI U MESECU</vt:lpstr>
      <vt:lpstr>SATI ZA OSTALO</vt:lpstr>
      <vt:lpstr>MESECI</vt:lpstr>
      <vt:lpstr>BROJ RADNIH DANA U MESECU</vt:lpstr>
      <vt:lpstr>RADNICI</vt:lpstr>
      <vt:lpstr>UPIS</vt:lpstr>
      <vt:lpstr>baza</vt:lpstr>
      <vt:lpstr>RADNO VREME 1</vt:lpstr>
      <vt:lpstr>BROJ DANA U MESECU</vt:lpstr>
      <vt:lpstr>godina</vt:lpstr>
      <vt:lpstr>mjeseci</vt:lpstr>
      <vt:lpstr>praznici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KICO</dc:creator>
  <cp:lastModifiedBy>-</cp:lastModifiedBy>
  <dcterms:created xsi:type="dcterms:W3CDTF">2021-05-08T05:05:25Z</dcterms:created>
  <dcterms:modified xsi:type="dcterms:W3CDTF">2021-05-11T09:07:16Z</dcterms:modified>
</cp:coreProperties>
</file>