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imelineCaches/timelineCache1.xml" ContentType="application/vnd.ms-excel.timeline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imelines/timeline1.xml" ContentType="application/vnd.ms-excel.timelin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PECA\Downloads\"/>
    </mc:Choice>
  </mc:AlternateContent>
  <bookViews>
    <workbookView xWindow="0" yWindow="0" windowWidth="20490" windowHeight="7755"/>
  </bookViews>
  <sheets>
    <sheet name="Pivot" sheetId="3" r:id="rId1"/>
    <sheet name="Sheet1" sheetId="1" r:id="rId2"/>
  </sheets>
  <definedNames>
    <definedName name="_xlnm._FilterDatabase" localSheetId="1" hidden="1">Sheet1!$B$2:$H$2</definedName>
    <definedName name="NativeTimeline_BOOKING_DATE">#N/A</definedName>
  </definedNames>
  <calcPr calcId="152511"/>
  <pivotCaches>
    <pivotCache cacheId="8" r:id="rId3"/>
  </pivotCaches>
  <extLs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4"/>
      </x15:timelineCacheRef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1" l="1"/>
  <c r="J4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J3" i="1"/>
  <c r="I3" i="1"/>
  <c r="I22" i="1"/>
  <c r="C34" i="1" l="1"/>
  <c r="D34" i="1"/>
  <c r="C33" i="1"/>
  <c r="D33" i="1"/>
  <c r="C25" i="1"/>
  <c r="C24" i="1"/>
  <c r="D25" i="1" l="1"/>
  <c r="D24" i="1"/>
</calcChain>
</file>

<file path=xl/sharedStrings.xml><?xml version="1.0" encoding="utf-8"?>
<sst xmlns="http://schemas.openxmlformats.org/spreadsheetml/2006/main" count="79" uniqueCount="43">
  <si>
    <t>Week</t>
  </si>
  <si>
    <t>BOOKING DATE</t>
  </si>
  <si>
    <t>DATE OF DEPARTURE</t>
  </si>
  <si>
    <t>SALE TYPE</t>
  </si>
  <si>
    <t>IZNOS</t>
  </si>
  <si>
    <t>P3210</t>
  </si>
  <si>
    <t>K3434</t>
  </si>
  <si>
    <t>L6564</t>
  </si>
  <si>
    <t>S5466</t>
  </si>
  <si>
    <t>U8544</t>
  </si>
  <si>
    <t>O4991</t>
  </si>
  <si>
    <t>Booking</t>
  </si>
  <si>
    <t>IMENA</t>
  </si>
  <si>
    <t>Karla</t>
  </si>
  <si>
    <t>2018 Week 1</t>
  </si>
  <si>
    <t>2019 Week 1</t>
  </si>
  <si>
    <t>2019 Week 2</t>
  </si>
  <si>
    <t>2018 Week 2</t>
  </si>
  <si>
    <t>Izlazak</t>
  </si>
  <si>
    <t>Dolazak</t>
  </si>
  <si>
    <t>Godišnji</t>
  </si>
  <si>
    <t>2018.</t>
  </si>
  <si>
    <t>2019.</t>
  </si>
  <si>
    <t>Week 1</t>
  </si>
  <si>
    <t>Week 2</t>
  </si>
  <si>
    <t>KARLA</t>
  </si>
  <si>
    <t>STANJE</t>
  </si>
  <si>
    <t>Padajući izbornik</t>
  </si>
  <si>
    <t>Zadatak 1</t>
  </si>
  <si>
    <t>Kako podesiti niže formulu da mi povlači inofrmacije iz padajućeg izbornika znači da povuče podatke samo za izlazak uz postojeću formulu?</t>
  </si>
  <si>
    <t>Zadatak 2</t>
  </si>
  <si>
    <t>sve isto ali da mi povlači podatke prema bookingu u smislu koliki je iznos prošle godine do 5.4.</t>
  </si>
  <si>
    <t>Booking Date</t>
  </si>
  <si>
    <t xml:space="preserve">Ime </t>
  </si>
  <si>
    <t>*</t>
  </si>
  <si>
    <t>Ana</t>
  </si>
  <si>
    <t>Goca</t>
  </si>
  <si>
    <t>Row Labels</t>
  </si>
  <si>
    <t>Grand Total</t>
  </si>
  <si>
    <t>2018</t>
  </si>
  <si>
    <t>2019</t>
  </si>
  <si>
    <t>2018 Total</t>
  </si>
  <si>
    <t>2019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</si>
</sst>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14" fontId="0" fillId="0" borderId="0" xfId="0" applyNumberFormat="1"/>
    <xf numFmtId="0" fontId="0" fillId="2" borderId="0" xfId="0" applyFill="1"/>
    <xf numFmtId="0" fontId="2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quotePrefix="1"/>
  </cellXfs>
  <cellStyles count="2">
    <cellStyle name="Normal" xfId="0" builtinId="0"/>
    <cellStyle name="Normal 2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11/relationships/timelineCache" Target="timelineCaches/timeline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1</xdr:row>
      <xdr:rowOff>0</xdr:rowOff>
    </xdr:from>
    <xdr:to>
      <xdr:col>8</xdr:col>
      <xdr:colOff>533400</xdr:colOff>
      <xdr:row>8</xdr:row>
      <xdr:rowOff>38100</xdr:rowOff>
    </xdr:to>
    <mc:AlternateContent xmlns:mc="http://schemas.openxmlformats.org/markup-compatibility/2006">
      <mc:Choice xmlns:tsle="http://schemas.microsoft.com/office/drawing/2012/timeslicer" Requires="tsle">
        <xdr:graphicFrame macro="">
          <xdr:nvGraphicFramePr>
            <xdr:cNvPr id="2" name="BOOKING DAT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xmlns:tsle="http://schemas.microsoft.com/office/drawing/2012/timeslicer" name="BOOKING DATE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438400" y="190500"/>
              <a:ext cx="3333750" cy="137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r-Latn-RS" sz="1100"/>
                <a:t>Timeline: Works in Excel 2013 or higher. Do not move or resize.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PECA" refreshedDate="43428.580867708333" createdVersion="5" refreshedVersion="5" minRefreshableVersion="3" recordCount="12">
  <cacheSource type="worksheet">
    <worksheetSource ref="B2:J14" sheet="Sheet1"/>
  </cacheSource>
  <cacheFields count="9">
    <cacheField name="Week" numFmtId="0">
      <sharedItems/>
    </cacheField>
    <cacheField name="IMENA" numFmtId="0">
      <sharedItems count="3">
        <s v="Karla"/>
        <s v="Ana"/>
        <s v="Goca"/>
      </sharedItems>
    </cacheField>
    <cacheField name="BOOKING DATE" numFmtId="14">
      <sharedItems containsSemiMixedTypes="0" containsNonDate="0" containsDate="1" containsString="0" minDate="2017-02-05T00:00:00" maxDate="2018-04-15T00:00:00" count="12">
        <d v="2017-04-12T00:00:00"/>
        <d v="2018-02-25T00:00:00"/>
        <d v="2017-02-05T00:00:00"/>
        <d v="2017-11-27T00:00:00"/>
        <d v="2018-04-08T00:00:00"/>
        <d v="2017-06-18T00:00:00"/>
        <d v="2017-07-26T00:00:00"/>
        <d v="2017-08-16T00:00:00"/>
        <d v="2018-01-15T00:00:00"/>
        <d v="2018-04-14T00:00:00"/>
        <d v="2018-03-22T17:02:18"/>
        <d v="2018-04-05T17:16:36"/>
      </sharedItems>
    </cacheField>
    <cacheField name="DATE OF DEPARTURE" numFmtId="14">
      <sharedItems containsSemiMixedTypes="0" containsNonDate="0" containsDate="1" containsString="0" minDate="2018-05-26T00:00:00" maxDate="2018-09-30T00:00:00"/>
    </cacheField>
    <cacheField name="Booking" numFmtId="0">
      <sharedItems containsBlank="1"/>
    </cacheField>
    <cacheField name="SALE TYPE" numFmtId="0">
      <sharedItems count="3">
        <s v="Izlazak"/>
        <s v="Godišnji"/>
        <s v="Dolazak"/>
      </sharedItems>
    </cacheField>
    <cacheField name="IZNOS" numFmtId="0">
      <sharedItems containsSemiMixedTypes="0" containsString="0" containsNumber="1" containsInteger="1" minValue="602" maxValue="5800"/>
    </cacheField>
    <cacheField name="2018" numFmtId="0">
      <sharedItems containsSemiMixedTypes="0" containsString="0" containsNumber="1" containsInteger="1" minValue="0" maxValue="3400"/>
    </cacheField>
    <cacheField name="2019" numFmtId="0">
      <sharedItems containsSemiMixedTypes="0" containsString="0" containsNumber="1" containsInteger="1" minValue="0" maxValue="5800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s v="2018 Week 1"/>
    <x v="0"/>
    <x v="0"/>
    <d v="2018-06-23T00:00:00"/>
    <s v="P3210"/>
    <x v="0"/>
    <n v="3400"/>
    <n v="3400"/>
    <n v="0"/>
  </r>
  <r>
    <s v="2018 Week 2"/>
    <x v="0"/>
    <x v="1"/>
    <d v="2018-08-18T00:00:00"/>
    <s v="O4991"/>
    <x v="0"/>
    <n v="3155"/>
    <n v="3155"/>
    <n v="0"/>
  </r>
  <r>
    <s v="2018 Week 1"/>
    <x v="0"/>
    <x v="2"/>
    <d v="2018-07-15T00:00:00"/>
    <s v="U8544"/>
    <x v="1"/>
    <n v="842"/>
    <n v="842"/>
    <n v="0"/>
  </r>
  <r>
    <s v="2018 Week 1"/>
    <x v="1"/>
    <x v="3"/>
    <d v="2018-08-27T00:00:00"/>
    <m/>
    <x v="0"/>
    <n v="810"/>
    <n v="810"/>
    <n v="0"/>
  </r>
  <r>
    <s v="2018 Week 1"/>
    <x v="1"/>
    <x v="4"/>
    <d v="2018-07-05T00:00:00"/>
    <m/>
    <x v="1"/>
    <n v="2420"/>
    <n v="2420"/>
    <n v="0"/>
  </r>
  <r>
    <s v="2019 Week 1"/>
    <x v="2"/>
    <x v="5"/>
    <d v="2018-09-06T00:00:00"/>
    <m/>
    <x v="2"/>
    <n v="2078"/>
    <n v="0"/>
    <n v="2078"/>
  </r>
  <r>
    <s v="2018 Week 2"/>
    <x v="2"/>
    <x v="6"/>
    <d v="2018-09-23T00:00:00"/>
    <m/>
    <x v="0"/>
    <n v="948"/>
    <n v="948"/>
    <n v="0"/>
  </r>
  <r>
    <s v="2019 Week 1"/>
    <x v="1"/>
    <x v="7"/>
    <d v="2018-09-18T00:00:00"/>
    <m/>
    <x v="0"/>
    <n v="2938"/>
    <n v="0"/>
    <n v="2938"/>
  </r>
  <r>
    <s v="2019 Week 1"/>
    <x v="2"/>
    <x v="8"/>
    <d v="2018-05-29T00:00:00"/>
    <m/>
    <x v="2"/>
    <n v="4240"/>
    <n v="0"/>
    <n v="4240"/>
  </r>
  <r>
    <s v="2019 Week 1"/>
    <x v="0"/>
    <x v="9"/>
    <d v="2018-09-29T00:00:00"/>
    <s v="K3434"/>
    <x v="0"/>
    <n v="5800"/>
    <n v="0"/>
    <n v="5800"/>
  </r>
  <r>
    <s v="2019 Week 2"/>
    <x v="0"/>
    <x v="10"/>
    <d v="2018-08-18T00:00:00"/>
    <s v="L6564"/>
    <x v="1"/>
    <n v="602"/>
    <n v="0"/>
    <n v="602"/>
  </r>
  <r>
    <s v="2019 Week 2"/>
    <x v="0"/>
    <x v="11"/>
    <d v="2018-05-26T00:00:00"/>
    <s v="S5466"/>
    <x v="2"/>
    <n v="5413"/>
    <n v="0"/>
    <n v="54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1" dataCaption="Values" updatedVersion="5" minRefreshableVersion="5" useAutoFormatting="1" itemPrintTitles="1" createdVersion="5" indent="0" outline="1" outlineData="1" multipleFieldFilters="0">
  <location ref="A4:C8" firstHeaderRow="0" firstDataRow="1" firstDataCol="1" rowPageCount="1" colPageCount="1"/>
  <pivotFields count="9">
    <pivotField showAll="0"/>
    <pivotField axis="axisRow" showAll="0">
      <items count="4">
        <item x="1"/>
        <item x="2"/>
        <item x="0"/>
        <item t="default"/>
      </items>
    </pivotField>
    <pivotField numFmtId="14" showAll="0">
      <items count="13">
        <item x="2"/>
        <item x="0"/>
        <item x="5"/>
        <item x="6"/>
        <item x="7"/>
        <item x="3"/>
        <item x="8"/>
        <item x="1"/>
        <item x="10"/>
        <item x="11"/>
        <item x="4"/>
        <item x="9"/>
        <item t="default"/>
      </items>
    </pivotField>
    <pivotField numFmtId="14" showAll="0"/>
    <pivotField showAll="0"/>
    <pivotField axis="axisPage" showAll="0">
      <items count="4">
        <item x="2"/>
        <item x="1"/>
        <item x="0"/>
        <item t="default"/>
      </items>
    </pivotField>
    <pivotField showAll="0"/>
    <pivotField dataField="1" showAll="0" defaultSubtotal="0"/>
    <pivotField dataField="1" showAll="0" defaultSubtotal="0"/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pageFields count="1">
    <pageField fld="5" item="2" hier="-1"/>
  </pageFields>
  <dataFields count="2">
    <dataField name="2018 Total" fld="7" baseField="1" baseItem="0"/>
    <dataField name="2019 Total" fld="8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name="NativeTimeline_BOOKING_DATE" sourceName="BOOKING DATE">
  <pivotTables>
    <pivotTable tabId="3" name="PivotTable1"/>
  </pivotTables>
  <state minimalRefreshVersion="6" lastRefreshVersion="6" pivotCacheId="2" filterType="unknown">
    <bounds startDate="2017-01-01T00:00:00" endDate="2019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mc:Ignorable="x">
  <timeline name="BOOKING DATE" cache="NativeTimeline_BOOKING_DATE" caption="BOOKING DATE" level="2" selectionLevel="2" scrollPosition="2017-08-11T00:00:00"/>
</timelines>
</file>

<file path=xl/worksheets/_rels/sheet1.xml.rels><?xml version="1.0" encoding="UTF-8" standalone="yes"?>
<Relationships xmlns="http://schemas.openxmlformats.org/package/2006/relationships"><Relationship Id="rId3" Type="http://schemas.microsoft.com/office/2011/relationships/timeline" Target="../timelines/timeline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tabSelected="1" workbookViewId="0">
      <selection activeCell="J14" sqref="J14"/>
    </sheetView>
  </sheetViews>
  <sheetFormatPr defaultRowHeight="15" x14ac:dyDescent="0.25"/>
  <cols>
    <col min="1" max="1" width="13.140625" customWidth="1"/>
    <col min="2" max="3" width="9.85546875" customWidth="1"/>
  </cols>
  <sheetData>
    <row r="2" spans="1:3" x14ac:dyDescent="0.25">
      <c r="A2" s="10" t="s">
        <v>3</v>
      </c>
      <c r="B2" t="s">
        <v>18</v>
      </c>
    </row>
    <row r="4" spans="1:3" x14ac:dyDescent="0.25">
      <c r="A4" s="10" t="s">
        <v>37</v>
      </c>
      <c r="B4" t="s">
        <v>41</v>
      </c>
      <c r="C4" t="s">
        <v>42</v>
      </c>
    </row>
    <row r="5" spans="1:3" x14ac:dyDescent="0.25">
      <c r="A5" s="11" t="s">
        <v>35</v>
      </c>
      <c r="B5" s="8">
        <v>810</v>
      </c>
      <c r="C5" s="8">
        <v>2938</v>
      </c>
    </row>
    <row r="6" spans="1:3" x14ac:dyDescent="0.25">
      <c r="A6" s="11" t="s">
        <v>36</v>
      </c>
      <c r="B6" s="8">
        <v>948</v>
      </c>
      <c r="C6" s="8">
        <v>0</v>
      </c>
    </row>
    <row r="7" spans="1:3" x14ac:dyDescent="0.25">
      <c r="A7" s="11" t="s">
        <v>13</v>
      </c>
      <c r="B7" s="8">
        <v>6555</v>
      </c>
      <c r="C7" s="8">
        <v>5800</v>
      </c>
    </row>
    <row r="8" spans="1:3" x14ac:dyDescent="0.25">
      <c r="A8" s="11" t="s">
        <v>38</v>
      </c>
      <c r="B8" s="8">
        <v>8313</v>
      </c>
      <c r="C8" s="8">
        <v>8738</v>
      </c>
    </row>
  </sheetData>
  <pageMargins left="0.7" right="0.7" top="0.75" bottom="0.75" header="0.3" footer="0.3"/>
  <drawing r:id="rId2"/>
  <extLst>
    <ext xmlns:x15="http://schemas.microsoft.com/office/spreadsheetml/2010/11/main" uri="{7E03D99C-DC04-49d9-9315-930204A7B6E9}">
      <x15:timelineRefs>
        <x15:timelineRef r:id="rId3"/>
      </x15:timeline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4"/>
  <sheetViews>
    <sheetView workbookViewId="0">
      <selection activeCell="H3" sqref="H3"/>
    </sheetView>
  </sheetViews>
  <sheetFormatPr defaultRowHeight="15" x14ac:dyDescent="0.25"/>
  <cols>
    <col min="2" max="2" width="13.140625" bestFit="1" customWidth="1"/>
    <col min="3" max="3" width="14.5703125" customWidth="1"/>
    <col min="4" max="4" width="14.5703125" bestFit="1" customWidth="1"/>
    <col min="5" max="5" width="19.42578125" bestFit="1" customWidth="1"/>
    <col min="6" max="6" width="11.140625" bestFit="1" customWidth="1"/>
    <col min="7" max="7" width="13.7109375" bestFit="1" customWidth="1"/>
    <col min="8" max="8" width="13.140625" customWidth="1"/>
  </cols>
  <sheetData>
    <row r="2" spans="1:10" x14ac:dyDescent="0.25">
      <c r="B2" t="s">
        <v>0</v>
      </c>
      <c r="C2" t="s">
        <v>12</v>
      </c>
      <c r="D2" t="s">
        <v>1</v>
      </c>
      <c r="E2" t="s">
        <v>2</v>
      </c>
      <c r="F2" t="s">
        <v>11</v>
      </c>
      <c r="G2" t="s">
        <v>3</v>
      </c>
      <c r="H2" t="s">
        <v>4</v>
      </c>
      <c r="I2" s="12" t="s">
        <v>39</v>
      </c>
      <c r="J2" s="12" t="s">
        <v>40</v>
      </c>
    </row>
    <row r="3" spans="1:10" x14ac:dyDescent="0.25">
      <c r="B3" t="s">
        <v>14</v>
      </c>
      <c r="C3" t="s">
        <v>13</v>
      </c>
      <c r="D3" s="1">
        <v>42837</v>
      </c>
      <c r="E3" s="1">
        <v>43274</v>
      </c>
      <c r="F3" t="s">
        <v>5</v>
      </c>
      <c r="G3" t="s">
        <v>18</v>
      </c>
      <c r="H3">
        <v>3400</v>
      </c>
      <c r="I3">
        <f>IF(LEFT($B3,4)=I$2,$H3,0)</f>
        <v>3400</v>
      </c>
      <c r="J3">
        <f>IF(LEFT($B3,4)=J$2,$H3,0)</f>
        <v>0</v>
      </c>
    </row>
    <row r="4" spans="1:10" x14ac:dyDescent="0.25">
      <c r="B4" t="s">
        <v>17</v>
      </c>
      <c r="C4" t="s">
        <v>13</v>
      </c>
      <c r="D4" s="1">
        <v>43156</v>
      </c>
      <c r="E4" s="1">
        <v>43330</v>
      </c>
      <c r="F4" t="s">
        <v>10</v>
      </c>
      <c r="G4" t="s">
        <v>18</v>
      </c>
      <c r="H4">
        <v>3155</v>
      </c>
      <c r="I4">
        <f t="shared" ref="I4:J14" si="0">IF(LEFT($B4,4)=I$2,$H4,0)</f>
        <v>3155</v>
      </c>
      <c r="J4">
        <f t="shared" si="0"/>
        <v>0</v>
      </c>
    </row>
    <row r="5" spans="1:10" x14ac:dyDescent="0.25">
      <c r="B5" t="s">
        <v>14</v>
      </c>
      <c r="C5" t="s">
        <v>13</v>
      </c>
      <c r="D5" s="1">
        <v>42771</v>
      </c>
      <c r="E5" s="1">
        <v>43296</v>
      </c>
      <c r="F5" t="s">
        <v>9</v>
      </c>
      <c r="G5" t="s">
        <v>20</v>
      </c>
      <c r="H5">
        <v>842</v>
      </c>
      <c r="I5">
        <f t="shared" si="0"/>
        <v>842</v>
      </c>
      <c r="J5">
        <f t="shared" si="0"/>
        <v>0</v>
      </c>
    </row>
    <row r="6" spans="1:10" x14ac:dyDescent="0.25">
      <c r="B6" t="s">
        <v>14</v>
      </c>
      <c r="C6" t="s">
        <v>35</v>
      </c>
      <c r="D6" s="1">
        <v>43066</v>
      </c>
      <c r="E6" s="1">
        <v>43339</v>
      </c>
      <c r="G6" t="s">
        <v>18</v>
      </c>
      <c r="H6">
        <v>810</v>
      </c>
      <c r="I6">
        <f t="shared" si="0"/>
        <v>810</v>
      </c>
      <c r="J6">
        <f t="shared" si="0"/>
        <v>0</v>
      </c>
    </row>
    <row r="7" spans="1:10" x14ac:dyDescent="0.25">
      <c r="B7" t="s">
        <v>14</v>
      </c>
      <c r="C7" t="s">
        <v>35</v>
      </c>
      <c r="D7" s="1">
        <v>43198</v>
      </c>
      <c r="E7" s="1">
        <v>43286</v>
      </c>
      <c r="G7" t="s">
        <v>20</v>
      </c>
      <c r="H7">
        <v>2420</v>
      </c>
      <c r="I7">
        <f t="shared" si="0"/>
        <v>2420</v>
      </c>
      <c r="J7">
        <f t="shared" si="0"/>
        <v>0</v>
      </c>
    </row>
    <row r="8" spans="1:10" x14ac:dyDescent="0.25">
      <c r="B8" t="s">
        <v>15</v>
      </c>
      <c r="C8" t="s">
        <v>36</v>
      </c>
      <c r="D8" s="1">
        <v>42904</v>
      </c>
      <c r="E8" s="1">
        <v>43349</v>
      </c>
      <c r="G8" t="s">
        <v>19</v>
      </c>
      <c r="H8">
        <v>2078</v>
      </c>
      <c r="I8">
        <f t="shared" si="0"/>
        <v>0</v>
      </c>
      <c r="J8">
        <f t="shared" si="0"/>
        <v>2078</v>
      </c>
    </row>
    <row r="9" spans="1:10" x14ac:dyDescent="0.25">
      <c r="B9" t="s">
        <v>17</v>
      </c>
      <c r="C9" t="s">
        <v>36</v>
      </c>
      <c r="D9" s="1">
        <v>42942</v>
      </c>
      <c r="E9" s="1">
        <v>43366</v>
      </c>
      <c r="G9" t="s">
        <v>18</v>
      </c>
      <c r="H9">
        <v>948</v>
      </c>
      <c r="I9">
        <f t="shared" si="0"/>
        <v>948</v>
      </c>
      <c r="J9">
        <f t="shared" si="0"/>
        <v>0</v>
      </c>
    </row>
    <row r="10" spans="1:10" x14ac:dyDescent="0.25">
      <c r="B10" t="s">
        <v>15</v>
      </c>
      <c r="C10" t="s">
        <v>35</v>
      </c>
      <c r="D10" s="1">
        <v>42963</v>
      </c>
      <c r="E10" s="1">
        <v>43361</v>
      </c>
      <c r="G10" t="s">
        <v>18</v>
      </c>
      <c r="H10">
        <v>2938</v>
      </c>
      <c r="I10">
        <f t="shared" si="0"/>
        <v>0</v>
      </c>
      <c r="J10">
        <f t="shared" si="0"/>
        <v>2938</v>
      </c>
    </row>
    <row r="11" spans="1:10" x14ac:dyDescent="0.25">
      <c r="B11" t="s">
        <v>15</v>
      </c>
      <c r="C11" t="s">
        <v>36</v>
      </c>
      <c r="D11" s="1">
        <v>43115</v>
      </c>
      <c r="E11" s="1">
        <v>43249</v>
      </c>
      <c r="G11" t="s">
        <v>19</v>
      </c>
      <c r="H11">
        <v>4240</v>
      </c>
      <c r="I11">
        <f t="shared" si="0"/>
        <v>0</v>
      </c>
      <c r="J11">
        <f t="shared" si="0"/>
        <v>4240</v>
      </c>
    </row>
    <row r="12" spans="1:10" x14ac:dyDescent="0.25">
      <c r="B12" t="s">
        <v>15</v>
      </c>
      <c r="C12" t="s">
        <v>13</v>
      </c>
      <c r="D12" s="1">
        <v>43204</v>
      </c>
      <c r="E12" s="1">
        <v>43372</v>
      </c>
      <c r="F12" t="s">
        <v>6</v>
      </c>
      <c r="G12" t="s">
        <v>18</v>
      </c>
      <c r="H12">
        <v>5800</v>
      </c>
      <c r="I12">
        <f t="shared" si="0"/>
        <v>0</v>
      </c>
      <c r="J12">
        <f t="shared" si="0"/>
        <v>5800</v>
      </c>
    </row>
    <row r="13" spans="1:10" x14ac:dyDescent="0.25">
      <c r="B13" t="s">
        <v>16</v>
      </c>
      <c r="C13" t="s">
        <v>13</v>
      </c>
      <c r="D13" s="1">
        <v>43181.709930555553</v>
      </c>
      <c r="E13" s="1">
        <v>43330</v>
      </c>
      <c r="F13" t="s">
        <v>7</v>
      </c>
      <c r="G13" t="s">
        <v>20</v>
      </c>
      <c r="H13">
        <v>602</v>
      </c>
      <c r="I13">
        <f t="shared" si="0"/>
        <v>0</v>
      </c>
      <c r="J13">
        <f t="shared" si="0"/>
        <v>602</v>
      </c>
    </row>
    <row r="14" spans="1:10" x14ac:dyDescent="0.25">
      <c r="B14" t="s">
        <v>16</v>
      </c>
      <c r="C14" t="s">
        <v>13</v>
      </c>
      <c r="D14" s="1">
        <v>43195.719861111109</v>
      </c>
      <c r="E14" s="1">
        <v>43246</v>
      </c>
      <c r="F14" t="s">
        <v>8</v>
      </c>
      <c r="G14" t="s">
        <v>19</v>
      </c>
      <c r="H14">
        <v>5413</v>
      </c>
      <c r="I14">
        <f t="shared" si="0"/>
        <v>0</v>
      </c>
      <c r="J14">
        <f t="shared" si="0"/>
        <v>5413</v>
      </c>
    </row>
    <row r="15" spans="1:10" x14ac:dyDescent="0.25">
      <c r="E15" s="1"/>
      <c r="H15" s="9"/>
    </row>
    <row r="16" spans="1:10" x14ac:dyDescent="0.25">
      <c r="A16" s="3" t="s">
        <v>28</v>
      </c>
      <c r="D16" s="1"/>
      <c r="E16" s="1"/>
      <c r="H16" s="9"/>
    </row>
    <row r="17" spans="1:9" x14ac:dyDescent="0.25">
      <c r="D17" s="1"/>
    </row>
    <row r="18" spans="1:9" x14ac:dyDescent="0.25">
      <c r="B18" t="s">
        <v>27</v>
      </c>
      <c r="D18" t="s">
        <v>29</v>
      </c>
    </row>
    <row r="19" spans="1:9" x14ac:dyDescent="0.25">
      <c r="B19" s="2" t="s">
        <v>34</v>
      </c>
    </row>
    <row r="21" spans="1:9" x14ac:dyDescent="0.25">
      <c r="C21" s="7" t="s">
        <v>26</v>
      </c>
      <c r="D21" s="7"/>
    </row>
    <row r="22" spans="1:9" x14ac:dyDescent="0.25">
      <c r="B22" t="s">
        <v>12</v>
      </c>
      <c r="C22" s="5" t="s">
        <v>21</v>
      </c>
      <c r="D22" s="5" t="s">
        <v>22</v>
      </c>
      <c r="I22">
        <f>SUMIFS(H3:H14,G3:G14,B19)</f>
        <v>32646</v>
      </c>
    </row>
    <row r="23" spans="1:9" x14ac:dyDescent="0.25">
      <c r="B23" s="4" t="s">
        <v>25</v>
      </c>
      <c r="C23" s="4"/>
      <c r="D23" s="4"/>
    </row>
    <row r="24" spans="1:9" x14ac:dyDescent="0.25">
      <c r="B24" t="s">
        <v>23</v>
      </c>
      <c r="C24">
        <f>SUMIFS(H3:H14,B3:B14,"2018 Week 1",C3:C14,"Karla",G3:G14,$B$19)</f>
        <v>4242</v>
      </c>
      <c r="D24">
        <f>SUMIFS(H3:H14,B3:B14,"2019 Week 1",C3:C14,"Karla")</f>
        <v>5800</v>
      </c>
    </row>
    <row r="25" spans="1:9" x14ac:dyDescent="0.25">
      <c r="B25" t="s">
        <v>24</v>
      </c>
      <c r="C25">
        <f>SUMIFS(H3:H14,B3:B14,"2018 Week 2",C3:C14,"Karla",G3:G14,$B$19)</f>
        <v>3155</v>
      </c>
      <c r="D25">
        <f>SUMIFS(H4:H15,B4:B15,"2019 Week 2",C4:C15,"Karla")</f>
        <v>6015</v>
      </c>
    </row>
    <row r="27" spans="1:9" x14ac:dyDescent="0.25">
      <c r="A27" s="3" t="s">
        <v>30</v>
      </c>
    </row>
    <row r="28" spans="1:9" x14ac:dyDescent="0.25">
      <c r="B28" t="s">
        <v>31</v>
      </c>
    </row>
    <row r="29" spans="1:9" x14ac:dyDescent="0.25">
      <c r="B29" t="s">
        <v>32</v>
      </c>
      <c r="C29" s="1" t="s">
        <v>34</v>
      </c>
    </row>
    <row r="30" spans="1:9" x14ac:dyDescent="0.25">
      <c r="B30" t="s">
        <v>33</v>
      </c>
      <c r="C30" t="s">
        <v>25</v>
      </c>
    </row>
    <row r="32" spans="1:9" x14ac:dyDescent="0.25">
      <c r="C32" s="6">
        <v>2018</v>
      </c>
      <c r="D32" s="6">
        <v>2019</v>
      </c>
    </row>
    <row r="33" spans="2:4" x14ac:dyDescent="0.25">
      <c r="B33" t="s">
        <v>23</v>
      </c>
      <c r="C33">
        <f>SUMIFS($H$3:$H$14,$B$3:$B$14, C$32 &amp; " " &amp;$B33,$C$3:$C$14,$C$30,$D$3:$D$14,"&lt;"&amp;$C$29)</f>
        <v>0</v>
      </c>
      <c r="D33">
        <f>SUMIFS($H$3:$H$14,$B$3:$B$14, D$32 &amp; " " &amp;$B33,$C$3:$C$14,$C$30,$D$3:$D$14,"&lt;"&amp;$C$29)</f>
        <v>0</v>
      </c>
    </row>
    <row r="34" spans="2:4" x14ac:dyDescent="0.25">
      <c r="B34" t="s">
        <v>24</v>
      </c>
      <c r="C34">
        <f>SUMIFS($H$3:$H$14,$B$3:$B$14, C$32 &amp; " " &amp;$B34,$C$3:$C$14,$C$30,$D$3:$D$14,"&lt;"&amp;$C$29)</f>
        <v>0</v>
      </c>
      <c r="D34">
        <f>SUMIFS($H$3:$H$14,$B$3:$B$14, D$32 &amp; " " &amp;$B34,$C$3:$C$14,$C$30,$D$3:$D$14,"&lt;"&amp;$C$29)</f>
        <v>0</v>
      </c>
    </row>
  </sheetData>
  <autoFilter ref="B2:H2">
    <sortState ref="B3:H8">
      <sortCondition ref="B2"/>
    </sortState>
  </autoFilter>
  <mergeCells count="1">
    <mergeCell ref="C21:D21"/>
  </mergeCells>
  <dataValidations count="1">
    <dataValidation type="list" allowBlank="1" showInputMessage="1" showErrorMessage="1" sqref="B19">
      <formula1>"Izlazak,Dolazak,Godišnji,*"</formula1>
    </dataValidation>
  </dataValidations>
  <pageMargins left="0.7" right="0.7" top="0.75" bottom="0.75" header="0.3" footer="0.3"/>
  <pageSetup paperSize="9" orientation="portrait" verticalDpi="0" r:id="rId1"/>
  <ignoredErrors>
    <ignoredError sqref="D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mrenic</dc:creator>
  <cp:lastModifiedBy>JPECA</cp:lastModifiedBy>
  <dcterms:created xsi:type="dcterms:W3CDTF">2018-11-23T07:43:04Z</dcterms:created>
  <dcterms:modified xsi:type="dcterms:W3CDTF">2018-11-24T12:57:19Z</dcterms:modified>
</cp:coreProperties>
</file>