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-15" yWindow="5940" windowWidth="19260" windowHeight="5985" activeTab="1"/>
  </bookViews>
  <sheets>
    <sheet name="baza" sheetId="8" r:id="rId1"/>
    <sheet name="mjesec" sheetId="11" r:id="rId2"/>
  </sheets>
  <functionGroups/>
  <definedNames>
    <definedName name="god">baza!$T$11</definedName>
  </definedNames>
  <calcPr calcId="125725"/>
</workbook>
</file>

<file path=xl/calcChain.xml><?xml version="1.0" encoding="utf-8"?>
<calcChain xmlns="http://schemas.openxmlformats.org/spreadsheetml/2006/main">
  <c r="CN24" i="11"/>
  <c r="AJ21"/>
  <c r="CO24"/>
  <c r="BQ25"/>
  <c r="BQ26"/>
  <c r="BQ27"/>
  <c r="BQ28"/>
  <c r="BQ29"/>
  <c r="BQ30"/>
  <c r="BQ31"/>
  <c r="BQ32"/>
  <c r="BQ33"/>
  <c r="BQ34"/>
  <c r="BQ35"/>
  <c r="BQ36"/>
  <c r="BQ37"/>
  <c r="BQ24"/>
  <c r="BE39" i="8"/>
  <c r="BE40"/>
  <c r="BE41"/>
  <c r="BE42"/>
  <c r="BE43"/>
  <c r="BE44"/>
  <c r="BE45"/>
  <c r="BE46"/>
  <c r="BE47"/>
  <c r="AY39"/>
  <c r="AY40"/>
  <c r="AY41"/>
  <c r="AY42"/>
  <c r="AY43"/>
  <c r="AY44"/>
  <c r="AY45"/>
  <c r="AY46"/>
  <c r="AY47"/>
  <c r="AY38"/>
  <c r="C13" i="11"/>
  <c r="AJ22"/>
  <c r="BE38" i="8"/>
  <c r="BL38"/>
  <c r="BL45"/>
  <c r="BL46"/>
  <c r="BL41"/>
  <c r="BL44"/>
  <c r="BL39"/>
  <c r="BL40"/>
  <c r="DF24" i="11"/>
  <c r="CQ25"/>
  <c r="BL42" i="8"/>
  <c r="BL47"/>
  <c r="BL43"/>
  <c r="AJ23" i="11" l="1"/>
  <c r="AI22" l="1"/>
  <c r="AK22"/>
  <c r="AH22" l="1"/>
  <c r="AI23"/>
  <c r="AH23" l="1"/>
  <c r="AG22"/>
  <c r="AF22" l="1"/>
  <c r="AG23"/>
  <c r="AF23" l="1"/>
  <c r="AE22"/>
  <c r="AD22" l="1"/>
  <c r="AE23"/>
  <c r="AC22" l="1"/>
  <c r="AD23"/>
  <c r="AB22" l="1"/>
  <c r="AC23"/>
  <c r="AA22" l="1"/>
  <c r="AB23"/>
  <c r="Z22" l="1"/>
  <c r="AA23"/>
  <c r="Z23" l="1"/>
  <c r="Y22"/>
  <c r="X22" l="1"/>
  <c r="Y23"/>
  <c r="X23" l="1"/>
  <c r="W22"/>
  <c r="V22" l="1"/>
  <c r="W23"/>
  <c r="U22" l="1"/>
  <c r="V23"/>
  <c r="T22" l="1"/>
  <c r="U23"/>
  <c r="S22" l="1"/>
  <c r="T23"/>
  <c r="R22" l="1"/>
  <c r="S23"/>
  <c r="Q22" l="1"/>
  <c r="R23"/>
  <c r="P22" l="1"/>
  <c r="Q23"/>
  <c r="P23" l="1"/>
  <c r="O22"/>
  <c r="N22" l="1"/>
  <c r="O23"/>
  <c r="N23" l="1"/>
  <c r="M22"/>
  <c r="L22" l="1"/>
  <c r="M23"/>
  <c r="K22" l="1"/>
  <c r="L23"/>
  <c r="J22" l="1"/>
  <c r="K23"/>
  <c r="I22" l="1"/>
  <c r="J23"/>
  <c r="H22" l="1"/>
  <c r="I23"/>
  <c r="H23" l="1"/>
  <c r="G22"/>
  <c r="F22" l="1"/>
  <c r="G23"/>
  <c r="F23" l="1"/>
  <c r="E22"/>
  <c r="E23" s="1"/>
  <c r="CM37" l="1"/>
  <c r="CM36"/>
  <c r="CM35"/>
  <c r="CM34"/>
  <c r="CM33"/>
  <c r="CM32"/>
  <c r="CM31"/>
  <c r="CM30"/>
  <c r="CM29"/>
  <c r="CM28"/>
  <c r="CM27"/>
  <c r="CM26"/>
  <c r="CM25"/>
  <c r="CM24"/>
  <c r="C8" i="8" l="1"/>
  <c r="E15" l="1"/>
  <c r="F15" s="1"/>
  <c r="G15" s="1"/>
  <c r="G16" s="1"/>
  <c r="AY18" i="11"/>
  <c r="A17" i="8"/>
  <c r="A24" i="11" s="1"/>
  <c r="CI24" s="1"/>
  <c r="A30" i="8"/>
  <c r="A37" i="11" s="1"/>
  <c r="CI37" s="1"/>
  <c r="A19" i="8"/>
  <c r="A26" i="11" s="1"/>
  <c r="CI26" s="1"/>
  <c r="A20" i="8"/>
  <c r="A27" i="11" s="1"/>
  <c r="CI27" s="1"/>
  <c r="A21" i="8"/>
  <c r="A28" i="11" s="1"/>
  <c r="CI28" s="1"/>
  <c r="A22" i="8"/>
  <c r="A23"/>
  <c r="A30" i="11" s="1"/>
  <c r="CI30" s="1"/>
  <c r="A24" i="8"/>
  <c r="A31" i="11" s="1"/>
  <c r="CI31" s="1"/>
  <c r="A25" i="8"/>
  <c r="A32" i="11" s="1"/>
  <c r="CI32" s="1"/>
  <c r="A26" i="8"/>
  <c r="A33" i="11" s="1"/>
  <c r="CI33" s="1"/>
  <c r="A27" i="8"/>
  <c r="A34" i="11" s="1"/>
  <c r="CI34" s="1"/>
  <c r="A28" i="8"/>
  <c r="A29"/>
  <c r="A36" i="11" s="1"/>
  <c r="CI36" s="1"/>
  <c r="A18" i="8"/>
  <c r="D25" i="11"/>
  <c r="D26"/>
  <c r="D27"/>
  <c r="D28"/>
  <c r="D29"/>
  <c r="D30"/>
  <c r="D31"/>
  <c r="D32"/>
  <c r="D33"/>
  <c r="D34"/>
  <c r="D35"/>
  <c r="D36"/>
  <c r="D37"/>
  <c r="D24"/>
  <c r="B25"/>
  <c r="C25"/>
  <c r="CK25" s="1"/>
  <c r="B26"/>
  <c r="C26"/>
  <c r="CK26" s="1"/>
  <c r="B27"/>
  <c r="C27"/>
  <c r="CK27" s="1"/>
  <c r="B28"/>
  <c r="C28"/>
  <c r="CK28" s="1"/>
  <c r="B29"/>
  <c r="C29"/>
  <c r="CK29" s="1"/>
  <c r="B30"/>
  <c r="C30"/>
  <c r="CK30" s="1"/>
  <c r="B31"/>
  <c r="C31"/>
  <c r="CK31" s="1"/>
  <c r="B32"/>
  <c r="C32"/>
  <c r="CK32" s="1"/>
  <c r="B33"/>
  <c r="C33"/>
  <c r="CK33" s="1"/>
  <c r="B34"/>
  <c r="C34"/>
  <c r="CK34" s="1"/>
  <c r="B35"/>
  <c r="C35"/>
  <c r="CK35" s="1"/>
  <c r="B36"/>
  <c r="C36"/>
  <c r="CK36" s="1"/>
  <c r="B37"/>
  <c r="C37"/>
  <c r="CK37" s="1"/>
  <c r="C24"/>
  <c r="CK24" s="1"/>
  <c r="B24"/>
  <c r="BA18"/>
  <c r="C14" s="1"/>
  <c r="A35"/>
  <c r="CI35" s="1"/>
  <c r="CI21" l="1"/>
  <c r="CL21"/>
  <c r="F37"/>
  <c r="E37"/>
  <c r="G37"/>
  <c r="E36"/>
  <c r="G36"/>
  <c r="F36"/>
  <c r="F35"/>
  <c r="E35"/>
  <c r="G35"/>
  <c r="E34"/>
  <c r="G34"/>
  <c r="F34"/>
  <c r="F33"/>
  <c r="E33"/>
  <c r="G33"/>
  <c r="E32"/>
  <c r="G32"/>
  <c r="F32"/>
  <c r="F31"/>
  <c r="E31"/>
  <c r="G31"/>
  <c r="E30"/>
  <c r="G30"/>
  <c r="F30"/>
  <c r="F29"/>
  <c r="E29"/>
  <c r="G29"/>
  <c r="E28"/>
  <c r="G28"/>
  <c r="F28"/>
  <c r="F27"/>
  <c r="E27"/>
  <c r="G27"/>
  <c r="F26"/>
  <c r="E26"/>
  <c r="G26"/>
  <c r="F25"/>
  <c r="E25"/>
  <c r="G25"/>
  <c r="F24"/>
  <c r="E24"/>
  <c r="G24"/>
  <c r="CJ37"/>
  <c r="CJ36"/>
  <c r="CJ35"/>
  <c r="CJ34"/>
  <c r="CJ33"/>
  <c r="CJ32"/>
  <c r="CJ31"/>
  <c r="CJ30"/>
  <c r="CJ29"/>
  <c r="CJ28"/>
  <c r="CJ27"/>
  <c r="CJ26"/>
  <c r="CJ25"/>
  <c r="CJ24"/>
  <c r="A25"/>
  <c r="CI25" s="1"/>
  <c r="A29"/>
  <c r="CI29" s="1"/>
  <c r="H15" i="8"/>
  <c r="F16"/>
  <c r="E16"/>
  <c r="H37" i="11" l="1"/>
  <c r="H36"/>
  <c r="H35"/>
  <c r="H34"/>
  <c r="H33"/>
  <c r="H31"/>
  <c r="H29"/>
  <c r="H27"/>
  <c r="H25"/>
  <c r="H24"/>
  <c r="H26"/>
  <c r="H28"/>
  <c r="H30"/>
  <c r="H32"/>
  <c r="AL22"/>
  <c r="AK23"/>
  <c r="CI38"/>
  <c r="AM22"/>
  <c r="H16" i="8"/>
  <c r="I15"/>
  <c r="AL23" i="11" l="1"/>
  <c r="I26"/>
  <c r="I24"/>
  <c r="I28"/>
  <c r="I30"/>
  <c r="I32"/>
  <c r="I36"/>
  <c r="I35"/>
  <c r="I25"/>
  <c r="I27"/>
  <c r="I29"/>
  <c r="I31"/>
  <c r="I33"/>
  <c r="I34"/>
  <c r="I37"/>
  <c r="AM23"/>
  <c r="AN22"/>
  <c r="I16" i="8"/>
  <c r="J15"/>
  <c r="J37" i="11" s="1"/>
  <c r="J28" l="1"/>
  <c r="J33"/>
  <c r="J31"/>
  <c r="J32"/>
  <c r="J36"/>
  <c r="J35"/>
  <c r="J27"/>
  <c r="J26"/>
  <c r="J30"/>
  <c r="J29"/>
  <c r="J34"/>
  <c r="J24"/>
  <c r="J25"/>
  <c r="AO22"/>
  <c r="AN23"/>
  <c r="K15" i="8"/>
  <c r="K35" i="11" s="1"/>
  <c r="J16" i="8"/>
  <c r="AP22" i="11" l="1"/>
  <c r="K28"/>
  <c r="K36"/>
  <c r="K27"/>
  <c r="K25"/>
  <c r="K30"/>
  <c r="K29"/>
  <c r="K24"/>
  <c r="K26"/>
  <c r="K32"/>
  <c r="K31"/>
  <c r="K33"/>
  <c r="K34"/>
  <c r="K37"/>
  <c r="AO23"/>
  <c r="AP23"/>
  <c r="AQ22"/>
  <c r="K16" i="8"/>
  <c r="L15"/>
  <c r="L37" i="11" s="1"/>
  <c r="L36" l="1"/>
  <c r="L34"/>
  <c r="L25"/>
  <c r="L26"/>
  <c r="L32"/>
  <c r="L30"/>
  <c r="L28"/>
  <c r="L24"/>
  <c r="L35"/>
  <c r="L33"/>
  <c r="L31"/>
  <c r="L29"/>
  <c r="L27"/>
  <c r="AQ23"/>
  <c r="AR22"/>
  <c r="L16" i="8"/>
  <c r="M15"/>
  <c r="M25" i="11" l="1"/>
  <c r="M29"/>
  <c r="M33"/>
  <c r="M37"/>
  <c r="M28"/>
  <c r="M32"/>
  <c r="M35"/>
  <c r="M24"/>
  <c r="M30"/>
  <c r="AR23"/>
  <c r="AS22"/>
  <c r="M16" i="8"/>
  <c r="N15"/>
  <c r="N25" i="11" s="1"/>
  <c r="N28" l="1"/>
  <c r="N30"/>
  <c r="N24"/>
  <c r="N33"/>
  <c r="N29"/>
  <c r="N27"/>
  <c r="N36"/>
  <c r="N31"/>
  <c r="N34"/>
  <c r="AS23"/>
  <c r="AT22"/>
  <c r="O15" i="8"/>
  <c r="N16"/>
  <c r="AU22" i="11" l="1"/>
  <c r="AT23"/>
  <c r="P15" i="8"/>
  <c r="O16"/>
  <c r="AV22" i="11" l="1"/>
  <c r="AU23"/>
  <c r="P16" i="8"/>
  <c r="Q15"/>
  <c r="AW22" i="11" l="1"/>
  <c r="AV23"/>
  <c r="Q16" i="8"/>
  <c r="R15"/>
  <c r="AW23" i="11" l="1"/>
  <c r="AX22"/>
  <c r="R16" i="8"/>
  <c r="S15"/>
  <c r="AX23" i="11" l="1"/>
  <c r="AY22"/>
  <c r="T15" i="8"/>
  <c r="S16"/>
  <c r="AY23" i="11" l="1"/>
  <c r="AZ22"/>
  <c r="T16" i="8"/>
  <c r="U15"/>
  <c r="BA22" i="11" l="1"/>
  <c r="AZ23"/>
  <c r="U16" i="8"/>
  <c r="V15"/>
  <c r="BA23" i="11" l="1"/>
  <c r="BB22"/>
  <c r="W15" i="8"/>
  <c r="V16"/>
  <c r="BC22" i="11" l="1"/>
  <c r="BB23"/>
  <c r="X15" i="8"/>
  <c r="W16"/>
  <c r="BD22" i="11" l="1"/>
  <c r="BC23"/>
  <c r="X16" i="8"/>
  <c r="Y15"/>
  <c r="BD23" i="11" l="1"/>
  <c r="BE22"/>
  <c r="Z15" i="8"/>
  <c r="Y16"/>
  <c r="BE23" i="11" l="1"/>
  <c r="BF22"/>
  <c r="Z16" i="8"/>
  <c r="AA15"/>
  <c r="BF23" i="11" l="1"/>
  <c r="BG22"/>
  <c r="AA16" i="8"/>
  <c r="AB15"/>
  <c r="BH22" i="11" l="1"/>
  <c r="BG23"/>
  <c r="AC15" i="8"/>
  <c r="AB16"/>
  <c r="BI22" i="11" l="1"/>
  <c r="BH23"/>
  <c r="AC16" i="8"/>
  <c r="AD15"/>
  <c r="BJ22" i="11" l="1"/>
  <c r="BI23"/>
  <c r="AD16" i="8"/>
  <c r="AE15"/>
  <c r="BK22" i="11" l="1"/>
  <c r="BJ23"/>
  <c r="AF15" i="8"/>
  <c r="AE16"/>
  <c r="BL22" i="11" l="1"/>
  <c r="BK23"/>
  <c r="AF16" i="8"/>
  <c r="AG15"/>
  <c r="BL23" i="11" l="1"/>
  <c r="BM22"/>
  <c r="AH15" i="8"/>
  <c r="AG16"/>
  <c r="BM23" i="11" l="1"/>
  <c r="BN22"/>
  <c r="AH16" i="8"/>
  <c r="AI15"/>
  <c r="DF25" i="11"/>
  <c r="BN23" l="1"/>
  <c r="AJ15" i="8"/>
  <c r="AI16"/>
  <c r="AK15" l="1"/>
  <c r="AJ16"/>
  <c r="AK16" l="1"/>
  <c r="AL15"/>
  <c r="AM15" l="1"/>
  <c r="AL16"/>
  <c r="AM16" l="1"/>
  <c r="AN15"/>
  <c r="AN16" l="1"/>
  <c r="AO15"/>
  <c r="AP15" l="1"/>
  <c r="AO16"/>
  <c r="AQ15" l="1"/>
  <c r="AP16"/>
  <c r="AQ16" l="1"/>
  <c r="AR15"/>
  <c r="AR16" l="1"/>
  <c r="AS15"/>
  <c r="AT15" l="1"/>
  <c r="AS16"/>
  <c r="AT16" l="1"/>
  <c r="AU15"/>
  <c r="AU16" l="1"/>
  <c r="AV15"/>
  <c r="AV16" l="1"/>
  <c r="AW15"/>
  <c r="AW16" l="1"/>
  <c r="AX15"/>
  <c r="AY15" l="1"/>
  <c r="AX16"/>
  <c r="AZ15" l="1"/>
  <c r="AY16"/>
  <c r="BA15" l="1"/>
  <c r="AZ16"/>
  <c r="BB15" l="1"/>
  <c r="BA16"/>
  <c r="BB16" l="1"/>
  <c r="BC15"/>
  <c r="BC16" l="1"/>
  <c r="BD15"/>
  <c r="BD16" l="1"/>
  <c r="BE15"/>
  <c r="BE16" l="1"/>
  <c r="BF15"/>
  <c r="BG15" l="1"/>
  <c r="BF16"/>
  <c r="BH15" l="1"/>
  <c r="BG16"/>
  <c r="BH16" l="1"/>
  <c r="BI15"/>
  <c r="BJ15" l="1"/>
  <c r="BI16"/>
  <c r="BK15" l="1"/>
  <c r="BJ16"/>
  <c r="CQ24" i="11"/>
  <c r="BK16" i="8" l="1"/>
  <c r="BL15"/>
  <c r="BL16" l="1"/>
  <c r="BM15"/>
  <c r="BM16" l="1"/>
  <c r="BN15"/>
  <c r="BO15" l="1"/>
  <c r="BN16"/>
  <c r="BP15" l="1"/>
  <c r="BO16"/>
  <c r="BP16" l="1"/>
  <c r="BQ15"/>
  <c r="BR15" l="1"/>
  <c r="BQ16"/>
  <c r="BS15" l="1"/>
  <c r="BR16"/>
  <c r="BS16" l="1"/>
  <c r="BT15"/>
  <c r="BT16" l="1"/>
  <c r="BU15"/>
  <c r="BV15" l="1"/>
  <c r="BU16"/>
  <c r="BV16" l="1"/>
  <c r="BW15"/>
  <c r="BW16" l="1"/>
  <c r="BX15"/>
  <c r="T35" i="11" l="1"/>
  <c r="AE33"/>
  <c r="AC30"/>
  <c r="AH28"/>
  <c r="Y25"/>
  <c r="O36"/>
  <c r="T34"/>
  <c r="S27"/>
  <c r="T32"/>
  <c r="W27"/>
  <c r="R31"/>
  <c r="V36"/>
  <c r="Y32"/>
  <c r="V30"/>
  <c r="M27"/>
  <c r="O24"/>
  <c r="T36"/>
  <c r="R33"/>
  <c r="AI29"/>
  <c r="AE27"/>
  <c r="Z31"/>
  <c r="AH33"/>
  <c r="M36"/>
  <c r="AG34"/>
  <c r="AH32"/>
  <c r="Y29"/>
  <c r="AD26"/>
  <c r="AI24"/>
  <c r="V35"/>
  <c r="AI25"/>
  <c r="V29"/>
  <c r="O29"/>
  <c r="P37"/>
  <c r="M34"/>
  <c r="M31"/>
  <c r="Y28"/>
  <c r="W26"/>
  <c r="W37"/>
  <c r="AI35"/>
  <c r="M26"/>
  <c r="Y24"/>
  <c r="AH29"/>
  <c r="X28"/>
  <c r="W32"/>
  <c r="V27"/>
  <c r="AH35"/>
  <c r="R37"/>
  <c r="R26"/>
  <c r="AF29"/>
  <c r="AD32"/>
  <c r="AF35"/>
  <c r="S32"/>
  <c r="P28"/>
  <c r="AI31"/>
  <c r="U26"/>
  <c r="Z36"/>
  <c r="AI26"/>
  <c r="AC28"/>
  <c r="Y31"/>
  <c r="AH34"/>
  <c r="AD36"/>
  <c r="AA33"/>
  <c r="O27"/>
  <c r="V31"/>
  <c r="X26"/>
  <c r="Z35"/>
  <c r="AH24"/>
  <c r="U27"/>
  <c r="X29"/>
  <c r="AG32"/>
  <c r="AE35"/>
  <c r="X37"/>
  <c r="AI28"/>
  <c r="AG24"/>
  <c r="O28"/>
  <c r="U24"/>
  <c r="N35"/>
  <c r="AG25"/>
  <c r="Q27"/>
  <c r="Q31"/>
  <c r="AC35"/>
  <c r="AB37"/>
  <c r="Z27"/>
  <c r="O30"/>
  <c r="V34"/>
  <c r="R36"/>
  <c r="U25"/>
  <c r="X27"/>
  <c r="AG30"/>
  <c r="W33"/>
  <c r="P35"/>
  <c r="P32"/>
  <c r="AB26"/>
  <c r="AD31"/>
  <c r="P26"/>
  <c r="AA34"/>
  <c r="V37"/>
  <c r="S26"/>
  <c r="T31"/>
  <c r="AF34"/>
  <c r="AC36"/>
  <c r="W29"/>
  <c r="AG33"/>
  <c r="AB28"/>
  <c r="S35"/>
  <c r="Z37"/>
  <c r="O26"/>
  <c r="AC29"/>
  <c r="P31"/>
  <c r="X34"/>
  <c r="AC37"/>
  <c r="Z29"/>
  <c r="W25"/>
  <c r="AB30"/>
  <c r="S25"/>
  <c r="Y35"/>
  <c r="N37"/>
  <c r="V26"/>
  <c r="U30"/>
  <c r="P34"/>
  <c r="X32"/>
  <c r="T24"/>
  <c r="AD29"/>
  <c r="R35"/>
  <c r="Z24"/>
  <c r="AC27"/>
  <c r="P29"/>
  <c r="N32"/>
  <c r="O35"/>
  <c r="O33"/>
  <c r="R27"/>
  <c r="O32"/>
  <c r="AD25"/>
  <c r="AB36"/>
  <c r="S24"/>
  <c r="N26"/>
  <c r="T29"/>
  <c r="R32"/>
  <c r="Q34"/>
  <c r="Y37"/>
  <c r="AI30"/>
  <c r="O25"/>
  <c r="T30"/>
  <c r="AA25"/>
  <c r="AA36"/>
  <c r="AF25"/>
  <c r="AD28"/>
  <c r="Q30"/>
  <c r="AF33"/>
  <c r="U37"/>
  <c r="AA30"/>
  <c r="AG26"/>
  <c r="AE28"/>
  <c r="V33"/>
  <c r="AD24"/>
  <c r="Y27"/>
  <c r="AH30"/>
  <c r="AC32"/>
  <c r="W35"/>
  <c r="T37"/>
  <c r="P30"/>
  <c r="AE25"/>
  <c r="S29"/>
  <c r="AE34"/>
  <c r="AE37"/>
  <c r="X25"/>
  <c r="AG28"/>
  <c r="U31"/>
  <c r="X33"/>
  <c r="AG36"/>
  <c r="AF32"/>
  <c r="Q26"/>
  <c r="S31"/>
  <c r="AF26"/>
  <c r="S34"/>
  <c r="S37"/>
  <c r="AA26"/>
  <c r="U28"/>
  <c r="U32"/>
  <c r="AE31"/>
  <c r="S33"/>
  <c r="V25"/>
  <c r="AG35"/>
  <c r="AE24"/>
  <c r="AH26"/>
  <c r="U29"/>
  <c r="X31"/>
  <c r="AC34"/>
  <c r="AF37"/>
  <c r="S28"/>
  <c r="Q24"/>
  <c r="AA29"/>
  <c r="AF24"/>
  <c r="AE36"/>
  <c r="T27"/>
  <c r="R30"/>
  <c r="O31"/>
  <c r="Y26"/>
  <c r="AE30"/>
  <c r="AC24"/>
  <c r="AI36"/>
  <c r="AC25"/>
  <c r="P27"/>
  <c r="U33"/>
  <c r="X35"/>
  <c r="Y33"/>
  <c r="AH27"/>
  <c r="AE32"/>
  <c r="AD27"/>
  <c r="W36"/>
  <c r="AB25"/>
  <c r="Q29"/>
  <c r="Q33"/>
  <c r="AG37"/>
  <c r="AF30"/>
  <c r="AB32"/>
  <c r="AA27"/>
  <c r="W34"/>
  <c r="AH37"/>
  <c r="P25"/>
  <c r="AC31"/>
  <c r="P33"/>
  <c r="Y36"/>
  <c r="W31"/>
  <c r="AH25"/>
  <c r="AD34"/>
  <c r="AA37"/>
  <c r="T25"/>
  <c r="R28"/>
  <c r="T33"/>
  <c r="AF36"/>
  <c r="Q37"/>
  <c r="Y34"/>
  <c r="Z32"/>
  <c r="AB29"/>
  <c r="AG27"/>
  <c r="AD37"/>
  <c r="AI34"/>
  <c r="AI27"/>
  <c r="AI33"/>
  <c r="AE29"/>
  <c r="Z33"/>
  <c r="U35"/>
  <c r="Q32"/>
  <c r="AD30"/>
  <c r="AF27"/>
  <c r="R24"/>
  <c r="AH36"/>
  <c r="X24"/>
  <c r="AA31"/>
  <c r="AA28"/>
  <c r="S30"/>
  <c r="P36"/>
  <c r="AB33"/>
  <c r="AG31"/>
  <c r="Z28"/>
  <c r="V24"/>
  <c r="AD35"/>
  <c r="P24"/>
  <c r="W30"/>
  <c r="R25"/>
  <c r="AH31"/>
  <c r="Q36"/>
  <c r="Z34"/>
  <c r="AF31"/>
  <c r="Q28"/>
  <c r="AE26"/>
  <c r="O37"/>
  <c r="O34"/>
  <c r="W28"/>
  <c r="Z25"/>
  <c r="R29"/>
  <c r="AD33"/>
  <c r="AB34"/>
  <c r="S36"/>
  <c r="Z26"/>
  <c r="Y30"/>
  <c r="U34"/>
  <c r="AI32"/>
  <c r="AF28"/>
  <c r="T28"/>
  <c r="AI37"/>
  <c r="Q25"/>
  <c r="AG29"/>
  <c r="AB31"/>
  <c r="R34"/>
  <c r="U36"/>
  <c r="AA32"/>
  <c r="T26"/>
  <c r="AC26"/>
  <c r="Q35"/>
  <c r="W24"/>
  <c r="V28"/>
  <c r="V32"/>
  <c r="X36"/>
  <c r="X30"/>
  <c r="AB24"/>
  <c r="AA35"/>
  <c r="AA24"/>
  <c r="AB27"/>
  <c r="Z30"/>
  <c r="AC33"/>
  <c r="AB35"/>
  <c r="BX16" i="8"/>
  <c r="AK29" i="11" l="1"/>
  <c r="AJ24"/>
  <c r="AJ35"/>
  <c r="AJ30"/>
  <c r="AJ31"/>
  <c r="AJ29"/>
  <c r="AJ27"/>
  <c r="AJ25"/>
  <c r="AJ34"/>
  <c r="AJ32"/>
  <c r="AJ33"/>
  <c r="AJ28"/>
  <c r="AJ26"/>
  <c r="AJ36"/>
  <c r="AJ37"/>
  <c r="AK33"/>
  <c r="AL32"/>
  <c r="AL25"/>
  <c r="AL36"/>
  <c r="AL27"/>
  <c r="AK31"/>
  <c r="AK35"/>
  <c r="AL33"/>
  <c r="AK32"/>
  <c r="AK27"/>
  <c r="AL28"/>
  <c r="AK37"/>
  <c r="AK26"/>
  <c r="AK30"/>
  <c r="AK24"/>
  <c r="AL37"/>
  <c r="AM29"/>
  <c r="AK36"/>
  <c r="AL29"/>
  <c r="AK25"/>
  <c r="AK34"/>
  <c r="AK28"/>
  <c r="AM26"/>
  <c r="AM25"/>
  <c r="AL30"/>
  <c r="AM28"/>
  <c r="AM31"/>
  <c r="AM36"/>
  <c r="AM27"/>
  <c r="AM32"/>
  <c r="AL26"/>
  <c r="AM24"/>
  <c r="AL34"/>
  <c r="AL24"/>
  <c r="AM35"/>
  <c r="AL35"/>
  <c r="AM30"/>
  <c r="AM34"/>
  <c r="AO34"/>
  <c r="AM37"/>
  <c r="AL31"/>
  <c r="AM33"/>
  <c r="AO33"/>
  <c r="AP24"/>
  <c r="AN35"/>
  <c r="AN26"/>
  <c r="AN30"/>
  <c r="AN34"/>
  <c r="AN29"/>
  <c r="AN31"/>
  <c r="AN24"/>
  <c r="AN27"/>
  <c r="AO26"/>
  <c r="AN37"/>
  <c r="AO30"/>
  <c r="AO37"/>
  <c r="AN32"/>
  <c r="AN28"/>
  <c r="AO29"/>
  <c r="AN36"/>
  <c r="AN33"/>
  <c r="AN25"/>
  <c r="AO27"/>
  <c r="AO25"/>
  <c r="AP28"/>
  <c r="AP32"/>
  <c r="AO35"/>
  <c r="AP27"/>
  <c r="AP35"/>
  <c r="AP26"/>
  <c r="AP30"/>
  <c r="AO24"/>
  <c r="AP25"/>
  <c r="AO36"/>
  <c r="AP34"/>
  <c r="AO31"/>
  <c r="AQ34"/>
  <c r="AP31"/>
  <c r="AP33"/>
  <c r="AP37"/>
  <c r="AP29"/>
  <c r="AO32"/>
  <c r="AO28"/>
  <c r="AP36"/>
  <c r="AQ35"/>
  <c r="AQ32"/>
  <c r="AQ30"/>
  <c r="AQ29"/>
  <c r="AQ24"/>
  <c r="AQ37"/>
  <c r="AS36"/>
  <c r="AQ31"/>
  <c r="AQ27"/>
  <c r="AR24"/>
  <c r="AQ26"/>
  <c r="AQ25"/>
  <c r="AQ33"/>
  <c r="AQ36"/>
  <c r="AQ28"/>
  <c r="AR31"/>
  <c r="AR25"/>
  <c r="AR29"/>
  <c r="AR34"/>
  <c r="AR36"/>
  <c r="AR27"/>
  <c r="AR30"/>
  <c r="AR28"/>
  <c r="AR37"/>
  <c r="AR26"/>
  <c r="AR33"/>
  <c r="AR32"/>
  <c r="AR35"/>
  <c r="AW26"/>
  <c r="AS28"/>
  <c r="AS35"/>
  <c r="AS27"/>
  <c r="AS25"/>
  <c r="AS37"/>
  <c r="AS33"/>
  <c r="AS30"/>
  <c r="AS26"/>
  <c r="AS29"/>
  <c r="AS24"/>
  <c r="AS32"/>
  <c r="AS34"/>
  <c r="AS31"/>
  <c r="AU36"/>
  <c r="AT25"/>
  <c r="AT33"/>
  <c r="AT32"/>
  <c r="AT29"/>
  <c r="AT28"/>
  <c r="AT36"/>
  <c r="AT30"/>
  <c r="AV24"/>
  <c r="AT34"/>
  <c r="AT37"/>
  <c r="AT26"/>
  <c r="AT27"/>
  <c r="AU27"/>
  <c r="AU26"/>
  <c r="AU31"/>
  <c r="AU29"/>
  <c r="AU37"/>
  <c r="AU35"/>
  <c r="AT31"/>
  <c r="AT24"/>
  <c r="AU34"/>
  <c r="AU32"/>
  <c r="AU28"/>
  <c r="AU25"/>
  <c r="AT35"/>
  <c r="AU24"/>
  <c r="AU33"/>
  <c r="AU30"/>
  <c r="AV32"/>
  <c r="AV33"/>
  <c r="AV28"/>
  <c r="AV27"/>
  <c r="AV36"/>
  <c r="AV30"/>
  <c r="AV34"/>
  <c r="AV26"/>
  <c r="AV37"/>
  <c r="AV31"/>
  <c r="AV25"/>
  <c r="AV29"/>
  <c r="AV35"/>
  <c r="AW28"/>
  <c r="AW34"/>
  <c r="AW29"/>
  <c r="AW37"/>
  <c r="AW33"/>
  <c r="AW31"/>
  <c r="AW35"/>
  <c r="AW36"/>
  <c r="AX37"/>
  <c r="AW30"/>
  <c r="AW32"/>
  <c r="AW27"/>
  <c r="AW25"/>
  <c r="AW24"/>
  <c r="AX34"/>
  <c r="AX29"/>
  <c r="AY36"/>
  <c r="AX32"/>
  <c r="AX28"/>
  <c r="AX35"/>
  <c r="AX36"/>
  <c r="AX25"/>
  <c r="AX26"/>
  <c r="AX27"/>
  <c r="AX31"/>
  <c r="AX33"/>
  <c r="AX30"/>
  <c r="AX24"/>
  <c r="AY26"/>
  <c r="AY24"/>
  <c r="AY30"/>
  <c r="AY37"/>
  <c r="AY32"/>
  <c r="BA34"/>
  <c r="AY27"/>
  <c r="AY31"/>
  <c r="AY33"/>
  <c r="AY34"/>
  <c r="AY28"/>
  <c r="AZ37"/>
  <c r="AY35"/>
  <c r="AY25"/>
  <c r="AY29"/>
  <c r="AZ30"/>
  <c r="AZ29"/>
  <c r="AZ28"/>
  <c r="AZ24"/>
  <c r="AZ27"/>
  <c r="AZ33"/>
  <c r="AZ34"/>
  <c r="AZ35"/>
  <c r="AZ26"/>
  <c r="AZ25"/>
  <c r="AZ32"/>
  <c r="AZ31"/>
  <c r="AZ36"/>
  <c r="BA32"/>
  <c r="BA27"/>
  <c r="BA35"/>
  <c r="BA30"/>
  <c r="BA26"/>
  <c r="BA36"/>
  <c r="BA29"/>
  <c r="BA25"/>
  <c r="BA24"/>
  <c r="BA37"/>
  <c r="BA33"/>
  <c r="BA31"/>
  <c r="BA28"/>
  <c r="BB36"/>
  <c r="BB34"/>
  <c r="BB32"/>
  <c r="BB27"/>
  <c r="BC36"/>
  <c r="BB31"/>
  <c r="BD24"/>
  <c r="BB26"/>
  <c r="BB29"/>
  <c r="BB30"/>
  <c r="BB33"/>
  <c r="BB37"/>
  <c r="BB28"/>
  <c r="BB25"/>
  <c r="BC27"/>
  <c r="BC31"/>
  <c r="BC28"/>
  <c r="BC32"/>
  <c r="BC26"/>
  <c r="BC30"/>
  <c r="BC29"/>
  <c r="BB35"/>
  <c r="BC34"/>
  <c r="BC35"/>
  <c r="BC37"/>
  <c r="BC33"/>
  <c r="BB24"/>
  <c r="BC25"/>
  <c r="BC24"/>
  <c r="BD28"/>
  <c r="BD37"/>
  <c r="BD34"/>
  <c r="BD31"/>
  <c r="BD27"/>
  <c r="BD35"/>
  <c r="BD33"/>
  <c r="BF27"/>
  <c r="BD29"/>
  <c r="BD30"/>
  <c r="BD32"/>
  <c r="BD36"/>
  <c r="BD26"/>
  <c r="BD25"/>
  <c r="BE30"/>
  <c r="BE25"/>
  <c r="BE32"/>
  <c r="BE26"/>
  <c r="BE24"/>
  <c r="BE36"/>
  <c r="BE37"/>
  <c r="BE35"/>
  <c r="BE31"/>
  <c r="BE29"/>
  <c r="BE34"/>
  <c r="BE27"/>
  <c r="BE28"/>
  <c r="BE33"/>
  <c r="BF33"/>
  <c r="BF26"/>
  <c r="BF36"/>
  <c r="BF29"/>
  <c r="BF30"/>
  <c r="BF31"/>
  <c r="BF37"/>
  <c r="BF25"/>
  <c r="BF35"/>
  <c r="BF32"/>
  <c r="BF24"/>
  <c r="BF28"/>
  <c r="BF34"/>
  <c r="BG30"/>
  <c r="BG34"/>
  <c r="BG26"/>
  <c r="BG37"/>
  <c r="BG33"/>
  <c r="BI36"/>
  <c r="BG35"/>
  <c r="BG27"/>
  <c r="BG25"/>
  <c r="BG31"/>
  <c r="BH24"/>
  <c r="BG24"/>
  <c r="BG29"/>
  <c r="BH31"/>
  <c r="BH34"/>
  <c r="BH33"/>
  <c r="BH29"/>
  <c r="BH30"/>
  <c r="BG32"/>
  <c r="BH37"/>
  <c r="BH36"/>
  <c r="BH32"/>
  <c r="BG36"/>
  <c r="BH27"/>
  <c r="BH35"/>
  <c r="BH26"/>
  <c r="BH28"/>
  <c r="BG28"/>
  <c r="BH25"/>
  <c r="BI34"/>
  <c r="BI28"/>
  <c r="BI29"/>
  <c r="BI25"/>
  <c r="BI35"/>
  <c r="BI32"/>
  <c r="BI33"/>
  <c r="BI30"/>
  <c r="BI31"/>
  <c r="BI37"/>
  <c r="BI24"/>
  <c r="BI27"/>
  <c r="BI26"/>
  <c r="BJ34"/>
  <c r="BJ37"/>
  <c r="BJ24"/>
  <c r="BJ32"/>
  <c r="BJ29"/>
  <c r="BJ33"/>
  <c r="BJ26"/>
  <c r="BJ36"/>
  <c r="BJ35"/>
  <c r="BJ30"/>
  <c r="BK34"/>
  <c r="BJ25"/>
  <c r="BJ27"/>
  <c r="BJ28"/>
  <c r="BJ31"/>
  <c r="BK33"/>
  <c r="BL37"/>
  <c r="BK26"/>
  <c r="BK31"/>
  <c r="BK25"/>
  <c r="BK27"/>
  <c r="BK36"/>
  <c r="BK32"/>
  <c r="BK29"/>
  <c r="BK30"/>
  <c r="BK28"/>
  <c r="BK24"/>
  <c r="BK35"/>
  <c r="BK37"/>
  <c r="BL34"/>
  <c r="BL36"/>
  <c r="BL31"/>
  <c r="BL26"/>
  <c r="BL28"/>
  <c r="BL33"/>
  <c r="BL32"/>
  <c r="BM35"/>
  <c r="BL30"/>
  <c r="BM36"/>
  <c r="BL27"/>
  <c r="BL24"/>
  <c r="BL29"/>
  <c r="BL25"/>
  <c r="BL35"/>
  <c r="BN24"/>
  <c r="BM26"/>
  <c r="BM28"/>
  <c r="BM31"/>
  <c r="BM37"/>
  <c r="BM24"/>
  <c r="BM25"/>
  <c r="BM34"/>
  <c r="BN31"/>
  <c r="BM29"/>
  <c r="BM30"/>
  <c r="BM33"/>
  <c r="BM27"/>
  <c r="BM32"/>
  <c r="BN27"/>
  <c r="BN28"/>
  <c r="BN32"/>
  <c r="BN33"/>
  <c r="BN29"/>
  <c r="BN35"/>
  <c r="BN37"/>
  <c r="BN36"/>
  <c r="BN25"/>
  <c r="BN34"/>
  <c r="BN30"/>
  <c r="BN26"/>
  <c r="BR37" l="1"/>
  <c r="BT37"/>
  <c r="BV37"/>
  <c r="BX37"/>
  <c r="CW37" s="1"/>
  <c r="BZ37"/>
  <c r="CY37" s="1"/>
  <c r="CB37"/>
  <c r="CF37"/>
  <c r="CH37"/>
  <c r="BS37"/>
  <c r="CR37" s="1"/>
  <c r="BU37"/>
  <c r="BW37"/>
  <c r="BY37"/>
  <c r="CA37"/>
  <c r="CZ37" s="1"/>
  <c r="CC37"/>
  <c r="CG37"/>
  <c r="BS26"/>
  <c r="BU26"/>
  <c r="BW26"/>
  <c r="BY26"/>
  <c r="CA26"/>
  <c r="CC26"/>
  <c r="DB26" s="1"/>
  <c r="CG26"/>
  <c r="BR26"/>
  <c r="BT26"/>
  <c r="BV26"/>
  <c r="CU26" s="1"/>
  <c r="BX26"/>
  <c r="BZ26"/>
  <c r="CB26"/>
  <c r="DA26" s="1"/>
  <c r="CF26"/>
  <c r="CH26"/>
  <c r="BR33"/>
  <c r="BT33"/>
  <c r="BV33"/>
  <c r="CU33" s="1"/>
  <c r="BX33"/>
  <c r="BZ33"/>
  <c r="CB33"/>
  <c r="CF33"/>
  <c r="CH33"/>
  <c r="BS33"/>
  <c r="BU33"/>
  <c r="BW33"/>
  <c r="CV33" s="1"/>
  <c r="BY33"/>
  <c r="CA33"/>
  <c r="CC33"/>
  <c r="DB33" s="1"/>
  <c r="CG33"/>
  <c r="BS34"/>
  <c r="BU34"/>
  <c r="BW34"/>
  <c r="BY34"/>
  <c r="CX34" s="1"/>
  <c r="CA34"/>
  <c r="CC34"/>
  <c r="CG34"/>
  <c r="BR34"/>
  <c r="BT34"/>
  <c r="BV34"/>
  <c r="BX34"/>
  <c r="BZ34"/>
  <c r="CY34" s="1"/>
  <c r="CB34"/>
  <c r="CF34"/>
  <c r="CH34"/>
  <c r="BR27"/>
  <c r="BT27"/>
  <c r="BV27"/>
  <c r="BX27"/>
  <c r="BZ27"/>
  <c r="CY27" s="1"/>
  <c r="CB27"/>
  <c r="CF27"/>
  <c r="CH27"/>
  <c r="BS27"/>
  <c r="CR27" s="1"/>
  <c r="BU27"/>
  <c r="BW27"/>
  <c r="BY27"/>
  <c r="CX27" s="1"/>
  <c r="CA27"/>
  <c r="CZ27" s="1"/>
  <c r="CC27"/>
  <c r="CG27"/>
  <c r="BR31"/>
  <c r="BT31"/>
  <c r="BV31"/>
  <c r="BX31"/>
  <c r="BZ31"/>
  <c r="CY31" s="1"/>
  <c r="CB31"/>
  <c r="DA31" s="1"/>
  <c r="CF31"/>
  <c r="CH31"/>
  <c r="BS31"/>
  <c r="CR31" s="1"/>
  <c r="BU31"/>
  <c r="CT31" s="1"/>
  <c r="BW31"/>
  <c r="BY31"/>
  <c r="CA31"/>
  <c r="CZ31" s="1"/>
  <c r="CC31"/>
  <c r="CG31"/>
  <c r="BR35"/>
  <c r="BT35"/>
  <c r="BV35"/>
  <c r="CU35" s="1"/>
  <c r="BX35"/>
  <c r="BZ35"/>
  <c r="CB35"/>
  <c r="CF35"/>
  <c r="CH35"/>
  <c r="BS35"/>
  <c r="BU35"/>
  <c r="CT35" s="1"/>
  <c r="BW35"/>
  <c r="CV35" s="1"/>
  <c r="BY35"/>
  <c r="CA35"/>
  <c r="CC35"/>
  <c r="CG35"/>
  <c r="BS36"/>
  <c r="BU36"/>
  <c r="BW36"/>
  <c r="BY36"/>
  <c r="CX36" s="1"/>
  <c r="CA36"/>
  <c r="CC36"/>
  <c r="CG36"/>
  <c r="BR36"/>
  <c r="BT36"/>
  <c r="BV36"/>
  <c r="BX36"/>
  <c r="CW36" s="1"/>
  <c r="BZ36"/>
  <c r="CY36" s="1"/>
  <c r="CB36"/>
  <c r="CF36"/>
  <c r="CH36"/>
  <c r="BS28"/>
  <c r="BU28"/>
  <c r="BW28"/>
  <c r="BY28"/>
  <c r="CX28" s="1"/>
  <c r="CA28"/>
  <c r="CZ28" s="1"/>
  <c r="CC28"/>
  <c r="CG28"/>
  <c r="BR28"/>
  <c r="BT28"/>
  <c r="CS28" s="1"/>
  <c r="BV28"/>
  <c r="BX28"/>
  <c r="BZ28"/>
  <c r="CY28" s="1"/>
  <c r="CB28"/>
  <c r="DA28" s="1"/>
  <c r="CF28"/>
  <c r="CH28"/>
  <c r="BS32"/>
  <c r="CR32" s="1"/>
  <c r="BU32"/>
  <c r="BW32"/>
  <c r="BY32"/>
  <c r="CA32"/>
  <c r="CC32"/>
  <c r="DB32" s="1"/>
  <c r="CG32"/>
  <c r="BR32"/>
  <c r="BT32"/>
  <c r="CS32" s="1"/>
  <c r="BV32"/>
  <c r="CU32" s="1"/>
  <c r="BX32"/>
  <c r="BZ32"/>
  <c r="CB32"/>
  <c r="CF32"/>
  <c r="CH32"/>
  <c r="BR25"/>
  <c r="BT25"/>
  <c r="CS25" s="1"/>
  <c r="BV25"/>
  <c r="CU25" s="1"/>
  <c r="BX25"/>
  <c r="BZ25"/>
  <c r="CB25"/>
  <c r="CF25"/>
  <c r="CH25"/>
  <c r="BS25"/>
  <c r="BU25"/>
  <c r="CT25" s="1"/>
  <c r="BW25"/>
  <c r="CV25" s="1"/>
  <c r="BY25"/>
  <c r="CA25"/>
  <c r="CC25"/>
  <c r="CG25"/>
  <c r="BR29"/>
  <c r="BT29"/>
  <c r="BV29"/>
  <c r="CU29" s="1"/>
  <c r="BX29"/>
  <c r="CW29" s="1"/>
  <c r="BZ29"/>
  <c r="CB29"/>
  <c r="CF29"/>
  <c r="CH29"/>
  <c r="BS29"/>
  <c r="BU29"/>
  <c r="BW29"/>
  <c r="BY29"/>
  <c r="CX29" s="1"/>
  <c r="CA29"/>
  <c r="CC29"/>
  <c r="CG29"/>
  <c r="BS30"/>
  <c r="CR30" s="1"/>
  <c r="BU30"/>
  <c r="BW30"/>
  <c r="BY30"/>
  <c r="CA30"/>
  <c r="CZ30" s="1"/>
  <c r="CC30"/>
  <c r="CG30"/>
  <c r="BR30"/>
  <c r="BT30"/>
  <c r="CS30" s="1"/>
  <c r="BV30"/>
  <c r="BX30"/>
  <c r="BZ30"/>
  <c r="CB30"/>
  <c r="DA30" s="1"/>
  <c r="CF30"/>
  <c r="CH30"/>
  <c r="BS24"/>
  <c r="CR24" s="1"/>
  <c r="BU24"/>
  <c r="BW24"/>
  <c r="BY24"/>
  <c r="CA24"/>
  <c r="CZ24" s="1"/>
  <c r="CC24"/>
  <c r="DB24" s="1"/>
  <c r="CG24"/>
  <c r="BR24"/>
  <c r="BT24"/>
  <c r="CS24" s="1"/>
  <c r="BV24"/>
  <c r="CU24" s="1"/>
  <c r="BX24"/>
  <c r="BZ24"/>
  <c r="CB24"/>
  <c r="CF24"/>
  <c r="CH24"/>
  <c r="CT37"/>
  <c r="BP37"/>
  <c r="DB37"/>
  <c r="CX37"/>
  <c r="BO37"/>
  <c r="DA37"/>
  <c r="CU37"/>
  <c r="CS37"/>
  <c r="CV37"/>
  <c r="CZ26"/>
  <c r="CR26"/>
  <c r="CS26"/>
  <c r="CX26"/>
  <c r="BP26"/>
  <c r="CY26"/>
  <c r="BO26"/>
  <c r="CW26"/>
  <c r="CT26"/>
  <c r="CV26"/>
  <c r="CT33"/>
  <c r="BO33"/>
  <c r="BP33"/>
  <c r="CR33"/>
  <c r="CZ33"/>
  <c r="CW33"/>
  <c r="CY33"/>
  <c r="CS33"/>
  <c r="DA33"/>
  <c r="CX33"/>
  <c r="BP34"/>
  <c r="CS34"/>
  <c r="DA34"/>
  <c r="CU34"/>
  <c r="CZ34"/>
  <c r="CT34"/>
  <c r="DB34"/>
  <c r="BO34"/>
  <c r="CR34"/>
  <c r="CV34"/>
  <c r="CW34"/>
  <c r="CT27"/>
  <c r="CS27"/>
  <c r="DA27"/>
  <c r="BO27"/>
  <c r="CV27"/>
  <c r="CW27"/>
  <c r="BP27"/>
  <c r="CU27"/>
  <c r="DB27"/>
  <c r="BO31"/>
  <c r="CV31"/>
  <c r="CW31"/>
  <c r="BP31"/>
  <c r="CU31"/>
  <c r="DB31"/>
  <c r="CX31"/>
  <c r="CS31"/>
  <c r="DB35"/>
  <c r="CX35"/>
  <c r="CZ35"/>
  <c r="CS35"/>
  <c r="BP35"/>
  <c r="CY35"/>
  <c r="BO35"/>
  <c r="CW35"/>
  <c r="CR35"/>
  <c r="DA35"/>
  <c r="CV36"/>
  <c r="BO36"/>
  <c r="CS36"/>
  <c r="CR36"/>
  <c r="CT36"/>
  <c r="DB36"/>
  <c r="BP36"/>
  <c r="DA36"/>
  <c r="CZ36"/>
  <c r="CU36"/>
  <c r="CW28"/>
  <c r="BO28"/>
  <c r="CU28"/>
  <c r="DB28"/>
  <c r="BP28"/>
  <c r="CT28"/>
  <c r="CR28"/>
  <c r="CV28"/>
  <c r="CW32"/>
  <c r="CV32"/>
  <c r="CZ32"/>
  <c r="CY32"/>
  <c r="CX32"/>
  <c r="BP32"/>
  <c r="BO32"/>
  <c r="DA32"/>
  <c r="CT32"/>
  <c r="CR25"/>
  <c r="DB25"/>
  <c r="CX25"/>
  <c r="CW25"/>
  <c r="BO25"/>
  <c r="BP25"/>
  <c r="CY25"/>
  <c r="CZ25"/>
  <c r="DA25"/>
  <c r="CZ29"/>
  <c r="CR29"/>
  <c r="CY29"/>
  <c r="BO29"/>
  <c r="CV29"/>
  <c r="BP29"/>
  <c r="DB29"/>
  <c r="CS29"/>
  <c r="DA29"/>
  <c r="CT29"/>
  <c r="CW30"/>
  <c r="CU30"/>
  <c r="CY30"/>
  <c r="DB30"/>
  <c r="CX30"/>
  <c r="BP30"/>
  <c r="CT30"/>
  <c r="CV30"/>
  <c r="BO30"/>
  <c r="DA24"/>
  <c r="CV24"/>
  <c r="BO24"/>
  <c r="CX24"/>
  <c r="CT24"/>
  <c r="BP24"/>
  <c r="CY24"/>
  <c r="CW24"/>
  <c r="CE30" l="1"/>
  <c r="DD30" s="1"/>
  <c r="CD30"/>
  <c r="CD29"/>
  <c r="CE29"/>
  <c r="CE32"/>
  <c r="DD32" s="1"/>
  <c r="CD32"/>
  <c r="CE28"/>
  <c r="CD28"/>
  <c r="CE36"/>
  <c r="CD36"/>
  <c r="DC36" s="1"/>
  <c r="CD33"/>
  <c r="CE33"/>
  <c r="DD33" s="1"/>
  <c r="CD37"/>
  <c r="CE37"/>
  <c r="DD37" s="1"/>
  <c r="CE24"/>
  <c r="CD24"/>
  <c r="CD25"/>
  <c r="CE25"/>
  <c r="DD25" s="1"/>
  <c r="CD35"/>
  <c r="CE35"/>
  <c r="DD35" s="1"/>
  <c r="CD31"/>
  <c r="CE31"/>
  <c r="DD31" s="1"/>
  <c r="CD27"/>
  <c r="CE27"/>
  <c r="CE34"/>
  <c r="DD34" s="1"/>
  <c r="CD34"/>
  <c r="CE26"/>
  <c r="CD26"/>
  <c r="CL24"/>
  <c r="DC24"/>
  <c r="DD24"/>
  <c r="CL29"/>
  <c r="DD29"/>
  <c r="DC29"/>
  <c r="CL25"/>
  <c r="DC25"/>
  <c r="DC32"/>
  <c r="CL32"/>
  <c r="CL35"/>
  <c r="DC35"/>
  <c r="CL27"/>
  <c r="DC27"/>
  <c r="DD27"/>
  <c r="CL33"/>
  <c r="DC33"/>
  <c r="DC26"/>
  <c r="CL26"/>
  <c r="DD26"/>
  <c r="CL30"/>
  <c r="DC30"/>
  <c r="CL28"/>
  <c r="DC28"/>
  <c r="DD28"/>
  <c r="CL36"/>
  <c r="DD36"/>
  <c r="DC31"/>
  <c r="CL31"/>
  <c r="CL34"/>
  <c r="DC34"/>
  <c r="CL37"/>
  <c r="DC37"/>
</calcChain>
</file>

<file path=xl/sharedStrings.xml><?xml version="1.0" encoding="utf-8"?>
<sst xmlns="http://schemas.openxmlformats.org/spreadsheetml/2006/main" count="181" uniqueCount="69">
  <si>
    <t>B</t>
  </si>
  <si>
    <t>SO</t>
  </si>
  <si>
    <t>BP</t>
  </si>
  <si>
    <t>D</t>
  </si>
  <si>
    <t>PR</t>
  </si>
  <si>
    <t>GO</t>
  </si>
  <si>
    <t>PO</t>
  </si>
  <si>
    <t>NO</t>
  </si>
  <si>
    <t>ŠK</t>
  </si>
  <si>
    <t>SD</t>
  </si>
  <si>
    <t>ZA MJESEC</t>
  </si>
  <si>
    <t>GODINE</t>
  </si>
  <si>
    <t>Prezime i ime</t>
  </si>
  <si>
    <t>X</t>
  </si>
  <si>
    <t>NI</t>
  </si>
  <si>
    <t>S</t>
  </si>
  <si>
    <t>ST</t>
  </si>
  <si>
    <t>DNEVNA EVIDENCIJA PRISUSTVA NA RADNOM MJESTU</t>
  </si>
  <si>
    <t>Pre</t>
  </si>
  <si>
    <t>TO</t>
  </si>
  <si>
    <t>R.br.</t>
  </si>
  <si>
    <t>PREZIME I IME</t>
  </si>
  <si>
    <t>01</t>
  </si>
  <si>
    <t>02</t>
  </si>
  <si>
    <t>03</t>
  </si>
  <si>
    <t>04</t>
  </si>
  <si>
    <t>05</t>
  </si>
  <si>
    <t>06</t>
  </si>
  <si>
    <t>07</t>
  </si>
  <si>
    <t>09</t>
  </si>
  <si>
    <t>R. br.</t>
  </si>
  <si>
    <t>01- Redovan rad</t>
  </si>
  <si>
    <t>02- Godišnji odmor</t>
  </si>
  <si>
    <t>Banja Luka,</t>
  </si>
  <si>
    <t>FEBRUAR</t>
  </si>
  <si>
    <t>JANUAR</t>
  </si>
  <si>
    <t>MART</t>
  </si>
  <si>
    <t>ZA  TEKUĆU</t>
  </si>
  <si>
    <t>PV</t>
  </si>
  <si>
    <t>03- Bol.do 30 dana (100%)</t>
  </si>
  <si>
    <t>04- Bol.pr. 30 dana (70%/80%)</t>
  </si>
  <si>
    <t>BT</t>
  </si>
  <si>
    <t>ŠV</t>
  </si>
  <si>
    <t>.</t>
  </si>
  <si>
    <t>februar</t>
  </si>
  <si>
    <t>14</t>
  </si>
  <si>
    <t>BolPreko30(baza!AJ17:BK17;baza!$AJ$15:$BK$15)</t>
  </si>
  <si>
    <t>BolPreko30(AJ25:BN25;$AJ$22:$BN$22)</t>
  </si>
  <si>
    <t>PITANJA</t>
  </si>
  <si>
    <t>Ako pdesim u CF da mi se vikendom ne vide slova, onda ne vidim ako ima X (a treba da se vidi)</t>
  </si>
  <si>
    <t>U polju DF24 sam dobio podatak za bolovanje ali preko sheeta baza</t>
  </si>
  <si>
    <t>Sakrio sam prethodni mjesec (kolone od E:AI)</t>
  </si>
  <si>
    <t>Kako da izračunam bolovanje do 30 dana (plavo) a kako preko 30 dana (žuto)</t>
  </si>
  <si>
    <t>Bolovanje preko 30 kalendarskih dana (uključujući i vikend) je obojeno žuto</t>
  </si>
  <si>
    <t>Na primeru sam prikazao više varijanti da bi se moglo videti razlika bolovanja</t>
  </si>
  <si>
    <t>Prazna mjesta se popunjavaju uglavnom sa X ili neko drugo slovo što zanči da je radio</t>
  </si>
  <si>
    <t>Formula bi trebala biti vezana za datum jer je i red 8 datum</t>
  </si>
  <si>
    <t>OBRAČUN BOLOVANJA ZA MJESEC FEBRUAR</t>
  </si>
  <si>
    <t>IME</t>
  </si>
  <si>
    <t>UKUPNO</t>
  </si>
  <si>
    <t>DO 30</t>
  </si>
  <si>
    <t>PREKO 30</t>
  </si>
  <si>
    <t>Preko30</t>
  </si>
  <si>
    <t>Kako da podesim u CF da mi samo slovo B vikemdom bude boje polja (da se ne vidi)</t>
  </si>
  <si>
    <t>kondiciono formatiranje</t>
  </si>
  <si>
    <t>Podatke unosim u sheet baza za celu godinu a ovde povlačim podatke i biram koji mi mjesec treba i vršim obračun</t>
  </si>
  <si>
    <t>PRETHODNI MJESEC</t>
  </si>
  <si>
    <t>OVAJ MJESEC BUDE SKRIVEN I ON JE ZBOG PECINE FORMULE DA BI IZRAČUNAO BROJ DANA BOLOVANJA</t>
  </si>
  <si>
    <t>U polju DF24 sam dobio dobar rezultat ali preko sheeta baza, šta ne valja u polju DF25 da dobijem taj rezultat preko ovog sheeta</t>
  </si>
</sst>
</file>

<file path=xl/styles.xml><?xml version="1.0" encoding="utf-8"?>
<styleSheet xmlns="http://schemas.openxmlformats.org/spreadsheetml/2006/main">
  <numFmts count="4">
    <numFmt numFmtId="164" formatCode="d"/>
    <numFmt numFmtId="165" formatCode="_-* #,##0_-;\-* #,##0_-;_-* &quot;-&quot;_-;_-@_-"/>
    <numFmt numFmtId="166" formatCode="[$-1141A]dd/mm/yyyy;@"/>
    <numFmt numFmtId="167" formatCode="yy"/>
  </numFmts>
  <fonts count="29">
    <font>
      <sz val="12"/>
      <name val="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</font>
    <font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12"/>
      <color theme="0"/>
      <name val="Times New Roman"/>
      <family val="1"/>
      <charset val="238"/>
    </font>
    <font>
      <sz val="9"/>
      <name val="Arial"/>
      <family val="2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22" fillId="0" borderId="0"/>
  </cellStyleXfs>
  <cellXfs count="245">
    <xf numFmtId="0" fontId="0" fillId="0" borderId="0" xfId="0"/>
    <xf numFmtId="164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164" fontId="18" fillId="0" borderId="0" xfId="0" applyNumberFormat="1" applyFont="1" applyAlignment="1" applyProtection="1">
      <alignment horizontal="center" vertical="center"/>
      <protection hidden="1"/>
    </xf>
    <xf numFmtId="164" fontId="18" fillId="0" borderId="0" xfId="0" applyNumberFormat="1" applyFont="1" applyAlignment="1" applyProtection="1">
      <alignment horizontal="left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7" fillId="0" borderId="0" xfId="1" applyFont="1" applyBorder="1" applyProtection="1">
      <protection hidden="1"/>
    </xf>
    <xf numFmtId="0" fontId="1" fillId="0" borderId="0" xfId="1" applyBorder="1" applyProtection="1">
      <protection hidden="1"/>
    </xf>
    <xf numFmtId="167" fontId="1" fillId="0" borderId="0" xfId="0" applyNumberFormat="1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14" fontId="1" fillId="0" borderId="0" xfId="0" applyNumberFormat="1" applyFont="1" applyAlignment="1" applyProtection="1">
      <protection hidden="1"/>
    </xf>
    <xf numFmtId="0" fontId="0" fillId="0" borderId="0" xfId="0" applyAlignment="1" applyProtection="1"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166" fontId="6" fillId="0" borderId="0" xfId="0" applyNumberFormat="1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5" xfId="0" applyNumberFormat="1" applyFont="1" applyBorder="1" applyAlignment="1" applyProtection="1">
      <alignment horizontal="center" vertical="center"/>
      <protection hidden="1"/>
    </xf>
    <xf numFmtId="165" fontId="3" fillId="0" borderId="16" xfId="0" applyNumberFormat="1" applyFont="1" applyBorder="1" applyAlignment="1" applyProtection="1">
      <alignment vertical="center"/>
      <protection hidden="1"/>
    </xf>
    <xf numFmtId="0" fontId="3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7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3" fillId="0" borderId="21" xfId="0" applyNumberFormat="1" applyFont="1" applyBorder="1" applyAlignment="1" applyProtection="1">
      <alignment horizontal="center" vertical="center"/>
      <protection hidden="1"/>
    </xf>
    <xf numFmtId="0" fontId="4" fillId="0" borderId="8" xfId="0" applyNumberFormat="1" applyFont="1" applyBorder="1" applyAlignment="1" applyProtection="1">
      <alignment horizontal="center" vertical="center"/>
      <protection hidden="1"/>
    </xf>
    <xf numFmtId="0" fontId="3" fillId="0" borderId="22" xfId="0" applyNumberFormat="1" applyFont="1" applyBorder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locked="0" hidden="1"/>
    </xf>
    <xf numFmtId="49" fontId="3" fillId="0" borderId="16" xfId="0" applyNumberFormat="1" applyFont="1" applyBorder="1" applyAlignment="1" applyProtection="1">
      <alignment horizontal="center" vertical="center"/>
      <protection locked="0" hidden="1"/>
    </xf>
    <xf numFmtId="0" fontId="12" fillId="0" borderId="20" xfId="0" applyFont="1" applyFill="1" applyBorder="1" applyAlignment="1" applyProtection="1">
      <alignment horizontal="center" vertical="center" wrapText="1"/>
      <protection locked="0" hidden="1"/>
    </xf>
    <xf numFmtId="0" fontId="12" fillId="2" borderId="20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vertical="center"/>
      <protection locked="0" hidden="1"/>
    </xf>
    <xf numFmtId="49" fontId="3" fillId="0" borderId="18" xfId="0" applyNumberFormat="1" applyFont="1" applyBorder="1" applyAlignment="1" applyProtection="1">
      <alignment horizontal="center" vertical="center"/>
      <protection locked="0" hidden="1"/>
    </xf>
    <xf numFmtId="0" fontId="12" fillId="0" borderId="23" xfId="0" applyFont="1" applyFill="1" applyBorder="1" applyAlignment="1" applyProtection="1">
      <alignment horizontal="center" vertical="center" wrapText="1"/>
      <protection locked="0" hidden="1"/>
    </xf>
    <xf numFmtId="0" fontId="12" fillId="2" borderId="23" xfId="0" applyFont="1" applyFill="1" applyBorder="1" applyAlignment="1" applyProtection="1">
      <alignment horizontal="center" vertical="center" wrapText="1"/>
      <protection locked="0" hidden="1"/>
    </xf>
    <xf numFmtId="0" fontId="12" fillId="3" borderId="1" xfId="0" applyFont="1" applyFill="1" applyBorder="1" applyAlignment="1" applyProtection="1">
      <alignment horizontal="center" vertical="center" wrapText="1"/>
      <protection locked="0" hidden="1"/>
    </xf>
    <xf numFmtId="0" fontId="12" fillId="3" borderId="23" xfId="0" applyFont="1" applyFill="1" applyBorder="1" applyAlignment="1" applyProtection="1">
      <alignment horizontal="center" vertical="center" wrapText="1"/>
      <protection locked="0" hidden="1"/>
    </xf>
    <xf numFmtId="0" fontId="12" fillId="0" borderId="11" xfId="0" applyFont="1" applyFill="1" applyBorder="1" applyAlignment="1" applyProtection="1">
      <alignment horizontal="center" vertical="center" wrapText="1"/>
      <protection locked="0" hidden="1"/>
    </xf>
    <xf numFmtId="0" fontId="12" fillId="3" borderId="11" xfId="0" applyFont="1" applyFill="1" applyBorder="1" applyAlignment="1" applyProtection="1">
      <alignment horizontal="center" vertical="center" wrapText="1"/>
      <protection locked="0" hidden="1"/>
    </xf>
    <xf numFmtId="0" fontId="12" fillId="3" borderId="24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vertical="center"/>
      <protection locked="0" hidden="1"/>
    </xf>
    <xf numFmtId="0" fontId="1" fillId="0" borderId="1" xfId="0" applyFont="1" applyBorder="1" applyAlignment="1" applyProtection="1">
      <alignment horizontal="left" vertical="center" wrapText="1"/>
      <protection locked="0" hidden="1"/>
    </xf>
    <xf numFmtId="49" fontId="4" fillId="0" borderId="2" xfId="0" applyNumberFormat="1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left" vertical="center" wrapText="1"/>
      <protection locked="0" hidden="1"/>
    </xf>
    <xf numFmtId="49" fontId="10" fillId="0" borderId="19" xfId="0" applyNumberFormat="1" applyFont="1" applyBorder="1" applyAlignment="1" applyProtection="1">
      <alignment horizontal="center" vertical="center"/>
      <protection locked="0" hidden="1"/>
    </xf>
    <xf numFmtId="0" fontId="12" fillId="0" borderId="4" xfId="0" applyFont="1" applyFill="1" applyBorder="1" applyAlignment="1" applyProtection="1">
      <alignment horizontal="center" vertical="center" wrapText="1"/>
      <protection locked="0" hidden="1"/>
    </xf>
    <xf numFmtId="0" fontId="12" fillId="2" borderId="4" xfId="0" applyFont="1" applyFill="1" applyBorder="1" applyAlignment="1" applyProtection="1">
      <alignment horizontal="center" vertical="center" wrapText="1"/>
      <protection locked="0" hidden="1"/>
    </xf>
    <xf numFmtId="0" fontId="12" fillId="3" borderId="2" xfId="0" applyFont="1" applyFill="1" applyBorder="1" applyAlignment="1" applyProtection="1">
      <alignment horizontal="center" vertical="center" wrapText="1"/>
      <protection locked="0" hidden="1"/>
    </xf>
    <xf numFmtId="0" fontId="12" fillId="3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2" xfId="0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locked="0" hidden="1"/>
    </xf>
    <xf numFmtId="0" fontId="0" fillId="0" borderId="20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165" fontId="20" fillId="0" borderId="6" xfId="0" applyNumberFormat="1" applyFont="1" applyFill="1" applyBorder="1" applyAlignment="1" applyProtection="1">
      <alignment horizontal="center" vertical="center"/>
      <protection hidden="1"/>
    </xf>
    <xf numFmtId="165" fontId="20" fillId="0" borderId="1" xfId="0" applyNumberFormat="1" applyFont="1" applyFill="1" applyBorder="1" applyAlignment="1" applyProtection="1">
      <alignment horizontal="center" vertical="center"/>
      <protection hidden="1"/>
    </xf>
    <xf numFmtId="165" fontId="20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NumberFormat="1" applyFont="1" applyBorder="1" applyAlignment="1" applyProtection="1">
      <alignment vertical="center"/>
      <protection hidden="1"/>
    </xf>
    <xf numFmtId="0" fontId="14" fillId="0" borderId="14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23" fillId="0" borderId="0" xfId="0" applyFont="1" applyProtection="1">
      <protection hidden="1"/>
    </xf>
    <xf numFmtId="0" fontId="3" fillId="0" borderId="0" xfId="0" applyNumberFormat="1" applyFont="1" applyProtection="1">
      <protection hidden="1"/>
    </xf>
    <xf numFmtId="0" fontId="3" fillId="0" borderId="20" xfId="0" applyNumberFormat="1" applyFont="1" applyBorder="1" applyAlignment="1" applyProtection="1">
      <alignment horizontal="center" vertical="center"/>
      <protection hidden="1"/>
    </xf>
    <xf numFmtId="165" fontId="20" fillId="0" borderId="7" xfId="0" applyNumberFormat="1" applyFont="1" applyFill="1" applyBorder="1" applyAlignment="1" applyProtection="1">
      <alignment horizontal="center" vertical="center"/>
      <protection hidden="1"/>
    </xf>
    <xf numFmtId="165" fontId="21" fillId="0" borderId="1" xfId="0" applyNumberFormat="1" applyFont="1" applyBorder="1" applyAlignment="1" applyProtection="1">
      <alignment vertical="center"/>
      <protection hidden="1"/>
    </xf>
    <xf numFmtId="0" fontId="3" fillId="0" borderId="23" xfId="0" applyNumberFormat="1" applyFont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 applyProtection="1">
      <alignment vertical="center"/>
      <protection hidden="1"/>
    </xf>
    <xf numFmtId="165" fontId="3" fillId="0" borderId="1" xfId="0" applyNumberFormat="1" applyFont="1" applyBorder="1" applyAlignment="1" applyProtection="1">
      <alignment vertical="center"/>
      <protection hidden="1"/>
    </xf>
    <xf numFmtId="165" fontId="3" fillId="0" borderId="18" xfId="0" applyNumberFormat="1" applyFont="1" applyBorder="1" applyAlignment="1" applyProtection="1">
      <alignment vertical="center"/>
      <protection hidden="1"/>
    </xf>
    <xf numFmtId="165" fontId="20" fillId="0" borderId="8" xfId="0" applyNumberFormat="1" applyFont="1" applyFill="1" applyBorder="1" applyAlignment="1" applyProtection="1">
      <alignment horizontal="center" vertical="center"/>
      <protection hidden="1"/>
    </xf>
    <xf numFmtId="165" fontId="21" fillId="0" borderId="2" xfId="0" applyNumberFormat="1" applyFont="1" applyBorder="1" applyAlignment="1" applyProtection="1">
      <alignment vertical="center"/>
      <protection hidden="1"/>
    </xf>
    <xf numFmtId="0" fontId="3" fillId="0" borderId="4" xfId="0" applyNumberFormat="1" applyFont="1" applyBorder="1" applyAlignment="1" applyProtection="1">
      <alignment horizontal="center" vertical="center"/>
      <protection hidden="1"/>
    </xf>
    <xf numFmtId="165" fontId="3" fillId="0" borderId="2" xfId="0" applyNumberFormat="1" applyFont="1" applyBorder="1" applyAlignment="1" applyProtection="1">
      <alignment vertical="center"/>
      <protection hidden="1"/>
    </xf>
    <xf numFmtId="165" fontId="3" fillId="0" borderId="19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5" fontId="20" fillId="0" borderId="18" xfId="0" applyNumberFormat="1" applyFont="1" applyFill="1" applyBorder="1" applyAlignment="1" applyProtection="1">
      <alignment horizontal="center" vertical="center"/>
      <protection hidden="1"/>
    </xf>
    <xf numFmtId="165" fontId="20" fillId="0" borderId="19" xfId="0" applyNumberFormat="1" applyFont="1" applyFill="1" applyBorder="1" applyAlignment="1" applyProtection="1">
      <alignment horizontal="center" vertical="center"/>
      <protection hidden="1"/>
    </xf>
    <xf numFmtId="165" fontId="20" fillId="0" borderId="5" xfId="0" applyNumberFormat="1" applyFont="1" applyFill="1" applyBorder="1" applyAlignment="1" applyProtection="1">
      <alignment horizontal="center" vertical="center"/>
      <protection hidden="1"/>
    </xf>
    <xf numFmtId="165" fontId="21" fillId="0" borderId="6" xfId="0" applyNumberFormat="1" applyFont="1" applyBorder="1" applyAlignment="1" applyProtection="1">
      <alignment vertical="center"/>
      <protection hidden="1"/>
    </xf>
    <xf numFmtId="165" fontId="20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7" fillId="0" borderId="0" xfId="1" applyFont="1" applyBorder="1" applyAlignment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4" fillId="0" borderId="0" xfId="0" applyFont="1" applyProtection="1">
      <protection hidden="1"/>
    </xf>
    <xf numFmtId="14" fontId="7" fillId="0" borderId="0" xfId="0" applyNumberFormat="1" applyFont="1" applyBorder="1" applyProtection="1">
      <protection hidden="1"/>
    </xf>
    <xf numFmtId="0" fontId="1" fillId="0" borderId="6" xfId="0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31" xfId="0" applyNumberFormat="1" applyFont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2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167" fontId="1" fillId="0" borderId="0" xfId="0" applyNumberFormat="1" applyFont="1" applyAlignment="1" applyProtection="1">
      <protection hidden="1"/>
    </xf>
    <xf numFmtId="167" fontId="0" fillId="0" borderId="0" xfId="0" applyNumberFormat="1" applyAlignment="1" applyProtection="1">
      <protection hidden="1"/>
    </xf>
    <xf numFmtId="14" fontId="1" fillId="0" borderId="0" xfId="0" applyNumberFormat="1" applyFont="1" applyAlignment="1" applyProtection="1">
      <alignment horizontal="right"/>
      <protection hidden="1"/>
    </xf>
    <xf numFmtId="0" fontId="16" fillId="0" borderId="0" xfId="1" applyFont="1" applyAlignment="1" applyProtection="1">
      <protection hidden="1"/>
    </xf>
    <xf numFmtId="165" fontId="3" fillId="0" borderId="20" xfId="0" applyNumberFormat="1" applyFont="1" applyBorder="1" applyAlignment="1" applyProtection="1">
      <alignment vertical="center"/>
      <protection hidden="1"/>
    </xf>
    <xf numFmtId="165" fontId="3" fillId="0" borderId="23" xfId="0" applyNumberFormat="1" applyFont="1" applyBorder="1" applyAlignment="1" applyProtection="1">
      <alignment vertical="center"/>
      <protection hidden="1"/>
    </xf>
    <xf numFmtId="165" fontId="3" fillId="0" borderId="4" xfId="0" applyNumberFormat="1" applyFont="1" applyBorder="1" applyAlignment="1" applyProtection="1">
      <alignment vertical="center"/>
      <protection hidden="1"/>
    </xf>
    <xf numFmtId="165" fontId="3" fillId="0" borderId="5" xfId="0" applyNumberFormat="1" applyFont="1" applyBorder="1" applyAlignment="1" applyProtection="1">
      <alignment vertical="center"/>
      <protection hidden="1"/>
    </xf>
    <xf numFmtId="165" fontId="3" fillId="0" borderId="8" xfId="0" applyNumberFormat="1" applyFont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26" fillId="0" borderId="0" xfId="0" applyFont="1" applyBorder="1" applyAlignment="1" applyProtection="1">
      <protection hidden="1"/>
    </xf>
    <xf numFmtId="0" fontId="24" fillId="0" borderId="0" xfId="0" applyFont="1" applyAlignment="1" applyProtection="1">
      <alignment vertical="center"/>
      <protection hidden="1"/>
    </xf>
    <xf numFmtId="0" fontId="27" fillId="0" borderId="0" xfId="0" applyFont="1" applyBorder="1" applyAlignment="1" applyProtection="1">
      <protection hidden="1"/>
    </xf>
    <xf numFmtId="0" fontId="27" fillId="0" borderId="0" xfId="0" applyFont="1" applyBorder="1" applyProtection="1"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49" fontId="1" fillId="0" borderId="30" xfId="0" applyNumberFormat="1" applyFont="1" applyBorder="1" applyAlignment="1" applyProtection="1">
      <alignment horizontal="center" vertical="center" wrapText="1"/>
      <protection hidden="1"/>
    </xf>
    <xf numFmtId="49" fontId="1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0" borderId="15" xfId="0" applyNumberFormat="1" applyFont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0" borderId="28" xfId="0" applyNumberFormat="1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/>
      <protection locked="0" hidden="1"/>
    </xf>
    <xf numFmtId="0" fontId="2" fillId="0" borderId="14" xfId="0" applyNumberFormat="1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67" fontId="1" fillId="0" borderId="0" xfId="0" applyNumberFormat="1" applyFont="1" applyAlignment="1" applyProtection="1">
      <alignment horizontal="left"/>
      <protection hidden="1"/>
    </xf>
    <xf numFmtId="167" fontId="0" fillId="0" borderId="0" xfId="0" applyNumberForma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49" fontId="4" fillId="0" borderId="6" xfId="0" applyNumberFormat="1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5" xfId="0" applyNumberFormat="1" applyFont="1" applyBorder="1" applyAlignment="1" applyProtection="1">
      <alignment horizontal="center" vertical="center" wrapText="1"/>
      <protection hidden="1"/>
    </xf>
    <xf numFmtId="49" fontId="4" fillId="0" borderId="7" xfId="0" applyNumberFormat="1" applyFont="1" applyBorder="1" applyAlignment="1" applyProtection="1">
      <alignment horizontal="center" vertical="center" wrapText="1"/>
      <protection hidden="1"/>
    </xf>
    <xf numFmtId="49" fontId="4" fillId="0" borderId="29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locked="0" hidden="1"/>
    </xf>
    <xf numFmtId="167" fontId="2" fillId="0" borderId="0" xfId="0" applyNumberFormat="1" applyFont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5" fillId="0" borderId="6" xfId="0" quotePrefix="1" applyFont="1" applyBorder="1" applyAlignment="1" applyProtection="1">
      <alignment horizontal="center" vertical="center"/>
      <protection hidden="1"/>
    </xf>
    <xf numFmtId="0" fontId="15" fillId="0" borderId="24" xfId="0" quotePrefix="1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16" fillId="0" borderId="14" xfId="1" applyFont="1" applyBorder="1" applyAlignment="1" applyProtection="1">
      <alignment horizontal="center"/>
      <protection hidden="1"/>
    </xf>
    <xf numFmtId="0" fontId="14" fillId="0" borderId="10" xfId="0" applyNumberFormat="1" applyFont="1" applyBorder="1" applyAlignment="1" applyProtection="1">
      <alignment horizontal="center" vertical="center"/>
      <protection locked="0" hidden="1"/>
    </xf>
    <xf numFmtId="0" fontId="14" fillId="0" borderId="14" xfId="0" applyNumberFormat="1" applyFont="1" applyBorder="1" applyAlignment="1" applyProtection="1">
      <alignment horizontal="center" vertical="center"/>
      <protection locked="0" hidden="1"/>
    </xf>
    <xf numFmtId="0" fontId="25" fillId="0" borderId="10" xfId="0" applyNumberFormat="1" applyFont="1" applyBorder="1" applyAlignment="1" applyProtection="1">
      <alignment horizontal="center" vertical="center"/>
      <protection hidden="1"/>
    </xf>
    <xf numFmtId="0" fontId="25" fillId="0" borderId="14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 wrapText="1"/>
      <protection hidden="1"/>
    </xf>
    <xf numFmtId="0" fontId="15" fillId="0" borderId="16" xfId="0" quotePrefix="1" applyFont="1" applyBorder="1" applyAlignment="1" applyProtection="1">
      <alignment horizontal="center" vertical="center"/>
      <protection hidden="1"/>
    </xf>
    <xf numFmtId="0" fontId="15" fillId="0" borderId="28" xfId="0" quotePrefix="1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1" fontId="15" fillId="0" borderId="6" xfId="0" applyNumberFormat="1" applyFont="1" applyBorder="1" applyAlignment="1" applyProtection="1">
      <alignment horizontal="center" vertical="center"/>
      <protection hidden="1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protection hidden="1"/>
    </xf>
    <xf numFmtId="0" fontId="15" fillId="4" borderId="6" xfId="0" quotePrefix="1" applyFont="1" applyFill="1" applyBorder="1" applyAlignment="1" applyProtection="1">
      <alignment horizontal="center" vertical="center"/>
      <protection hidden="1"/>
    </xf>
    <xf numFmtId="0" fontId="15" fillId="4" borderId="24" xfId="0" quotePrefix="1" applyFont="1" applyFill="1" applyBorder="1" applyAlignment="1" applyProtection="1">
      <alignment horizontal="center" vertical="center"/>
      <protection hidden="1"/>
    </xf>
    <xf numFmtId="165" fontId="3" fillId="4" borderId="6" xfId="0" applyNumberFormat="1" applyFont="1" applyFill="1" applyBorder="1" applyAlignment="1" applyProtection="1">
      <alignment vertical="center"/>
      <protection hidden="1"/>
    </xf>
    <xf numFmtId="165" fontId="3" fillId="4" borderId="16" xfId="0" applyNumberFormat="1" applyFont="1" applyFill="1" applyBorder="1" applyAlignment="1" applyProtection="1">
      <alignment vertical="center"/>
      <protection hidden="1"/>
    </xf>
    <xf numFmtId="0" fontId="17" fillId="4" borderId="0" xfId="1" applyFont="1" applyFill="1" applyBorder="1" applyProtection="1">
      <protection hidden="1"/>
    </xf>
    <xf numFmtId="0" fontId="16" fillId="4" borderId="0" xfId="1" applyFont="1" applyFill="1" applyAlignment="1" applyProtection="1">
      <protection hidden="1"/>
    </xf>
    <xf numFmtId="165" fontId="20" fillId="4" borderId="6" xfId="0" applyNumberFormat="1" applyFont="1" applyFill="1" applyBorder="1" applyAlignment="1" applyProtection="1">
      <alignment horizontal="center" vertical="center"/>
      <protection hidden="1"/>
    </xf>
    <xf numFmtId="165" fontId="20" fillId="4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24" xfId="0" applyFont="1" applyFill="1" applyBorder="1" applyAlignment="1" applyProtection="1">
      <alignment horizontal="center" vertical="center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4" fillId="2" borderId="36" xfId="0" applyFont="1" applyFill="1" applyBorder="1" applyAlignment="1" applyProtection="1">
      <alignment horizontal="center" vertical="center"/>
      <protection hidden="1"/>
    </xf>
    <xf numFmtId="164" fontId="12" fillId="2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21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4">
    <cellStyle name="Normal" xfId="0" builtinId="0"/>
    <cellStyle name="Normal 2" xfId="2"/>
    <cellStyle name="Normal 4" xfId="3"/>
    <cellStyle name="Normal_Radna lista prisustva na poslu" xfId="1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190501</xdr:colOff>
      <xdr:row>26</xdr:row>
      <xdr:rowOff>166687</xdr:rowOff>
    </xdr:from>
    <xdr:to>
      <xdr:col>62</xdr:col>
      <xdr:colOff>190500</xdr:colOff>
      <xdr:row>40</xdr:row>
      <xdr:rowOff>95250</xdr:rowOff>
    </xdr:to>
    <xdr:cxnSp macro="">
      <xdr:nvCxnSpPr>
        <xdr:cNvPr id="4" name="Straight Arrow Connector 3"/>
        <xdr:cNvCxnSpPr/>
      </xdr:nvCxnSpPr>
      <xdr:spPr>
        <a:xfrm flipH="1" flipV="1">
          <a:off x="4155282" y="3440906"/>
          <a:ext cx="3750468" cy="3750469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47625</xdr:colOff>
      <xdr:row>23</xdr:row>
      <xdr:rowOff>202406</xdr:rowOff>
    </xdr:from>
    <xdr:to>
      <xdr:col>109</xdr:col>
      <xdr:colOff>571500</xdr:colOff>
      <xdr:row>45</xdr:row>
      <xdr:rowOff>154781</xdr:rowOff>
    </xdr:to>
    <xdr:cxnSp macro="">
      <xdr:nvCxnSpPr>
        <xdr:cNvPr id="7" name="Straight Arrow Connector 6"/>
        <xdr:cNvCxnSpPr/>
      </xdr:nvCxnSpPr>
      <xdr:spPr>
        <a:xfrm flipV="1">
          <a:off x="4012406" y="2655094"/>
          <a:ext cx="15025688" cy="59055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107155</xdr:colOff>
      <xdr:row>24</xdr:row>
      <xdr:rowOff>261938</xdr:rowOff>
    </xdr:from>
    <xdr:to>
      <xdr:col>109</xdr:col>
      <xdr:colOff>642937</xdr:colOff>
      <xdr:row>45</xdr:row>
      <xdr:rowOff>35720</xdr:rowOff>
    </xdr:to>
    <xdr:cxnSp macro="">
      <xdr:nvCxnSpPr>
        <xdr:cNvPr id="11" name="Straight Arrow Connector 10"/>
        <xdr:cNvCxnSpPr/>
      </xdr:nvCxnSpPr>
      <xdr:spPr>
        <a:xfrm flipV="1">
          <a:off x="8572499" y="2988469"/>
          <a:ext cx="10537032" cy="5453064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821531</xdr:colOff>
      <xdr:row>28</xdr:row>
      <xdr:rowOff>142875</xdr:rowOff>
    </xdr:from>
    <xdr:to>
      <xdr:col>112</xdr:col>
      <xdr:colOff>47625</xdr:colOff>
      <xdr:row>31</xdr:row>
      <xdr:rowOff>59531</xdr:rowOff>
    </xdr:to>
    <xdr:sp macro="" textlink="">
      <xdr:nvSpPr>
        <xdr:cNvPr id="21" name="Rectangular Callout 20"/>
        <xdr:cNvSpPr/>
      </xdr:nvSpPr>
      <xdr:spPr>
        <a:xfrm>
          <a:off x="28134469" y="3964781"/>
          <a:ext cx="1488281" cy="738188"/>
        </a:xfrm>
        <a:prstGeom prst="wedgeRectCallout">
          <a:avLst>
            <a:gd name="adj1" fmla="val -57633"/>
            <a:gd name="adj2" fmla="val -17943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bs-Latn-BA" sz="1400"/>
            <a:t>koji je ovde problem</a:t>
          </a:r>
        </a:p>
      </xdr:txBody>
    </xdr:sp>
    <xdr:clientData/>
  </xdr:twoCellAnchor>
  <xdr:twoCellAnchor>
    <xdr:from>
      <xdr:col>109</xdr:col>
      <xdr:colOff>345281</xdr:colOff>
      <xdr:row>15</xdr:row>
      <xdr:rowOff>35718</xdr:rowOff>
    </xdr:from>
    <xdr:to>
      <xdr:col>111</xdr:col>
      <xdr:colOff>261937</xdr:colOff>
      <xdr:row>19</xdr:row>
      <xdr:rowOff>0</xdr:rowOff>
    </xdr:to>
    <xdr:sp macro="" textlink="">
      <xdr:nvSpPr>
        <xdr:cNvPr id="22" name="Rectangular Callout 21"/>
        <xdr:cNvSpPr/>
      </xdr:nvSpPr>
      <xdr:spPr>
        <a:xfrm>
          <a:off x="27658219" y="845343"/>
          <a:ext cx="1488281" cy="738188"/>
        </a:xfrm>
        <a:prstGeom prst="wedgeRectCallout">
          <a:avLst>
            <a:gd name="adj1" fmla="val -85633"/>
            <a:gd name="adj2" fmla="val 1625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bs-Latn-BA" sz="1400"/>
            <a:t>ovo je dobro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47"/>
  <sheetViews>
    <sheetView topLeftCell="K14" zoomScale="90" zoomScaleNormal="90" workbookViewId="0">
      <selection activeCell="AY38" sqref="AY38"/>
    </sheetView>
  </sheetViews>
  <sheetFormatPr defaultRowHeight="12.75"/>
  <cols>
    <col min="1" max="1" width="3.625" style="8" customWidth="1"/>
    <col min="2" max="2" width="7" style="8" hidden="1" customWidth="1"/>
    <col min="3" max="3" width="10.875" style="8" customWidth="1"/>
    <col min="4" max="76" width="2.625" style="8" customWidth="1"/>
    <col min="77" max="16384" width="9" style="8"/>
  </cols>
  <sheetData>
    <row r="1" spans="1:76" ht="15.75" hidden="1">
      <c r="A1" s="166"/>
      <c r="B1" s="166"/>
      <c r="C1" s="166"/>
      <c r="D1" s="166"/>
      <c r="E1" s="166"/>
      <c r="F1" s="166"/>
      <c r="G1" s="166"/>
      <c r="H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</row>
    <row r="2" spans="1:76" ht="15.75" hidden="1">
      <c r="A2" s="166"/>
      <c r="B2" s="166"/>
      <c r="C2" s="166"/>
      <c r="D2" s="166"/>
      <c r="E2" s="166"/>
      <c r="F2" s="166"/>
      <c r="G2" s="166"/>
      <c r="H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1:76" ht="15.75" hidden="1">
      <c r="A3" s="166"/>
      <c r="B3" s="166"/>
      <c r="C3" s="166"/>
      <c r="D3" s="166"/>
      <c r="E3" s="166"/>
      <c r="F3" s="166"/>
      <c r="G3" s="166"/>
      <c r="H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</row>
    <row r="4" spans="1:76" ht="15.75" hidden="1">
      <c r="A4" s="166"/>
      <c r="B4" s="166"/>
      <c r="C4" s="166"/>
      <c r="D4" s="166"/>
      <c r="E4" s="166"/>
      <c r="F4" s="166"/>
      <c r="G4" s="166"/>
      <c r="H4" s="166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</row>
    <row r="5" spans="1:76" s="9" customFormat="1" ht="15.75" hidden="1">
      <c r="A5" s="197"/>
      <c r="B5" s="197"/>
      <c r="C5" s="197"/>
      <c r="D5" s="197"/>
      <c r="E5" s="197"/>
      <c r="F5" s="197"/>
      <c r="G5" s="197"/>
      <c r="H5" s="197"/>
      <c r="U5" s="10"/>
      <c r="V5" s="10"/>
      <c r="W5" s="10"/>
      <c r="X5" s="10"/>
      <c r="Y5" s="10"/>
      <c r="Z5" s="10"/>
      <c r="AA5" s="10"/>
      <c r="AB5" s="10"/>
      <c r="AC5" s="10"/>
      <c r="AD5" s="10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</row>
    <row r="6" spans="1:76" s="9" customFormat="1" ht="15.75" hidden="1">
      <c r="A6" s="166"/>
      <c r="B6" s="166"/>
      <c r="C6" s="166"/>
      <c r="D6" s="166"/>
      <c r="E6" s="166"/>
      <c r="F6" s="166"/>
      <c r="G6" s="166"/>
      <c r="H6" s="166"/>
      <c r="U6" s="10"/>
      <c r="V6" s="10"/>
      <c r="W6" s="10"/>
      <c r="X6" s="10"/>
      <c r="Y6" s="10"/>
      <c r="Z6" s="10"/>
      <c r="AA6" s="10"/>
      <c r="AB6" s="10"/>
      <c r="AC6" s="10"/>
      <c r="AD6" s="10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</row>
    <row r="7" spans="1:76" ht="15.75">
      <c r="A7" s="185"/>
      <c r="B7" s="186"/>
      <c r="C7" s="186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76" ht="15.75" customHeight="1">
      <c r="A8" s="17" t="s">
        <v>33</v>
      </c>
      <c r="B8" s="18"/>
      <c r="C8" s="19">
        <f>DATE(god+1,MONTH(P11&amp;1),V11)</f>
        <v>42735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D8" s="20"/>
    </row>
    <row r="9" spans="1:76" ht="15" customHeight="1">
      <c r="D9" s="27"/>
      <c r="E9" s="95"/>
      <c r="F9" s="95"/>
      <c r="G9" s="95"/>
      <c r="H9" s="95"/>
      <c r="I9" s="183" t="s">
        <v>17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</row>
    <row r="10" spans="1:76" ht="15" customHeight="1">
      <c r="D10" s="95"/>
      <c r="E10" s="95"/>
      <c r="F10" s="95"/>
      <c r="G10" s="95"/>
      <c r="H10" s="95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</row>
    <row r="11" spans="1:76" ht="15" customHeight="1">
      <c r="E11" s="94"/>
      <c r="F11" s="94"/>
      <c r="G11" s="94"/>
      <c r="H11" s="94"/>
      <c r="I11" s="93"/>
      <c r="J11" s="93"/>
      <c r="K11" s="93"/>
      <c r="L11" s="93"/>
      <c r="M11" s="93"/>
      <c r="N11" s="93"/>
      <c r="O11" s="181" t="s">
        <v>37</v>
      </c>
      <c r="P11" s="181"/>
      <c r="Q11" s="181"/>
      <c r="R11" s="181"/>
      <c r="S11" s="91"/>
      <c r="T11" s="179">
        <v>2016</v>
      </c>
      <c r="U11" s="179"/>
      <c r="V11" s="177"/>
      <c r="W11" s="174" t="s">
        <v>11</v>
      </c>
      <c r="X11" s="175"/>
      <c r="Y11" s="175"/>
      <c r="Z11" s="175"/>
      <c r="AA11" s="175"/>
      <c r="AB11" s="175"/>
      <c r="AC11" s="175"/>
      <c r="AD11" s="175"/>
    </row>
    <row r="12" spans="1:76" ht="16.149999999999999" customHeight="1"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82"/>
      <c r="P12" s="182"/>
      <c r="Q12" s="182"/>
      <c r="R12" s="182"/>
      <c r="S12" s="92"/>
      <c r="T12" s="180"/>
      <c r="U12" s="180"/>
      <c r="V12" s="178"/>
      <c r="W12" s="176"/>
      <c r="X12" s="176"/>
      <c r="Y12" s="176"/>
      <c r="Z12" s="176"/>
      <c r="AA12" s="176"/>
      <c r="AB12" s="176"/>
      <c r="AC12" s="176"/>
      <c r="AD12" s="176"/>
    </row>
    <row r="13" spans="1:76" ht="13.5" thickBot="1"/>
    <row r="14" spans="1:76" ht="19.5" customHeight="1">
      <c r="A14" s="194" t="s">
        <v>30</v>
      </c>
      <c r="B14" s="191"/>
      <c r="C14" s="168" t="s">
        <v>12</v>
      </c>
      <c r="D14" s="170"/>
      <c r="E14" s="173" t="s">
        <v>35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67" t="s">
        <v>34</v>
      </c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 t="s">
        <v>36</v>
      </c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</row>
    <row r="15" spans="1:76" ht="18" customHeight="1">
      <c r="A15" s="195"/>
      <c r="B15" s="192"/>
      <c r="C15" s="169"/>
      <c r="D15" s="171"/>
      <c r="E15" s="3">
        <f>DATE(god,1,1)</f>
        <v>42370</v>
      </c>
      <c r="F15" s="1">
        <f>E15+1</f>
        <v>42371</v>
      </c>
      <c r="G15" s="1">
        <f t="shared" ref="G15:AD15" si="0">F15+1</f>
        <v>42372</v>
      </c>
      <c r="H15" s="1">
        <f t="shared" si="0"/>
        <v>42373</v>
      </c>
      <c r="I15" s="1">
        <f t="shared" si="0"/>
        <v>42374</v>
      </c>
      <c r="J15" s="1">
        <f t="shared" si="0"/>
        <v>42375</v>
      </c>
      <c r="K15" s="1">
        <f t="shared" si="0"/>
        <v>42376</v>
      </c>
      <c r="L15" s="1">
        <f t="shared" si="0"/>
        <v>42377</v>
      </c>
      <c r="M15" s="1">
        <f t="shared" si="0"/>
        <v>42378</v>
      </c>
      <c r="N15" s="1">
        <f t="shared" si="0"/>
        <v>42379</v>
      </c>
      <c r="O15" s="1">
        <f t="shared" si="0"/>
        <v>42380</v>
      </c>
      <c r="P15" s="1">
        <f t="shared" si="0"/>
        <v>42381</v>
      </c>
      <c r="Q15" s="1">
        <f t="shared" si="0"/>
        <v>42382</v>
      </c>
      <c r="R15" s="1">
        <f t="shared" si="0"/>
        <v>42383</v>
      </c>
      <c r="S15" s="1">
        <f t="shared" si="0"/>
        <v>42384</v>
      </c>
      <c r="T15" s="1">
        <f t="shared" si="0"/>
        <v>42385</v>
      </c>
      <c r="U15" s="1">
        <f t="shared" si="0"/>
        <v>42386</v>
      </c>
      <c r="V15" s="1">
        <f t="shared" si="0"/>
        <v>42387</v>
      </c>
      <c r="W15" s="1">
        <f t="shared" si="0"/>
        <v>42388</v>
      </c>
      <c r="X15" s="1">
        <f t="shared" si="0"/>
        <v>42389</v>
      </c>
      <c r="Y15" s="1">
        <f t="shared" si="0"/>
        <v>42390</v>
      </c>
      <c r="Z15" s="1">
        <f t="shared" si="0"/>
        <v>42391</v>
      </c>
      <c r="AA15" s="1">
        <f t="shared" si="0"/>
        <v>42392</v>
      </c>
      <c r="AB15" s="1">
        <f t="shared" si="0"/>
        <v>42393</v>
      </c>
      <c r="AC15" s="1">
        <f t="shared" si="0"/>
        <v>42394</v>
      </c>
      <c r="AD15" s="1">
        <f t="shared" si="0"/>
        <v>42395</v>
      </c>
      <c r="AE15" s="1">
        <f t="shared" ref="AE15:BJ15" si="1">AD15+1</f>
        <v>42396</v>
      </c>
      <c r="AF15" s="1">
        <f t="shared" si="1"/>
        <v>42397</v>
      </c>
      <c r="AG15" s="1">
        <f t="shared" si="1"/>
        <v>42398</v>
      </c>
      <c r="AH15" s="1">
        <f t="shared" si="1"/>
        <v>42399</v>
      </c>
      <c r="AI15" s="1">
        <f t="shared" si="1"/>
        <v>42400</v>
      </c>
      <c r="AJ15" s="1">
        <f t="shared" si="1"/>
        <v>42401</v>
      </c>
      <c r="AK15" s="1">
        <f t="shared" si="1"/>
        <v>42402</v>
      </c>
      <c r="AL15" s="1">
        <f t="shared" si="1"/>
        <v>42403</v>
      </c>
      <c r="AM15" s="1">
        <f t="shared" si="1"/>
        <v>42404</v>
      </c>
      <c r="AN15" s="1">
        <f t="shared" si="1"/>
        <v>42405</v>
      </c>
      <c r="AO15" s="1">
        <f t="shared" si="1"/>
        <v>42406</v>
      </c>
      <c r="AP15" s="1">
        <f t="shared" si="1"/>
        <v>42407</v>
      </c>
      <c r="AQ15" s="1">
        <f t="shared" si="1"/>
        <v>42408</v>
      </c>
      <c r="AR15" s="1">
        <f t="shared" si="1"/>
        <v>42409</v>
      </c>
      <c r="AS15" s="1">
        <f t="shared" si="1"/>
        <v>42410</v>
      </c>
      <c r="AT15" s="1">
        <f t="shared" si="1"/>
        <v>42411</v>
      </c>
      <c r="AU15" s="1">
        <f t="shared" si="1"/>
        <v>42412</v>
      </c>
      <c r="AV15" s="1">
        <f t="shared" si="1"/>
        <v>42413</v>
      </c>
      <c r="AW15" s="1">
        <f t="shared" si="1"/>
        <v>42414</v>
      </c>
      <c r="AX15" s="1">
        <f t="shared" si="1"/>
        <v>42415</v>
      </c>
      <c r="AY15" s="1">
        <f t="shared" si="1"/>
        <v>42416</v>
      </c>
      <c r="AZ15" s="1">
        <f t="shared" si="1"/>
        <v>42417</v>
      </c>
      <c r="BA15" s="1">
        <f t="shared" si="1"/>
        <v>42418</v>
      </c>
      <c r="BB15" s="1">
        <f t="shared" si="1"/>
        <v>42419</v>
      </c>
      <c r="BC15" s="1">
        <f t="shared" si="1"/>
        <v>42420</v>
      </c>
      <c r="BD15" s="1">
        <f t="shared" si="1"/>
        <v>42421</v>
      </c>
      <c r="BE15" s="1">
        <f t="shared" si="1"/>
        <v>42422</v>
      </c>
      <c r="BF15" s="1">
        <f t="shared" si="1"/>
        <v>42423</v>
      </c>
      <c r="BG15" s="1">
        <f t="shared" si="1"/>
        <v>42424</v>
      </c>
      <c r="BH15" s="1">
        <f t="shared" si="1"/>
        <v>42425</v>
      </c>
      <c r="BI15" s="1">
        <f t="shared" si="1"/>
        <v>42426</v>
      </c>
      <c r="BJ15" s="1">
        <f t="shared" si="1"/>
        <v>42427</v>
      </c>
      <c r="BK15" s="1">
        <f t="shared" ref="BK15:BX15" si="2">BJ15+1</f>
        <v>42428</v>
      </c>
      <c r="BL15" s="1">
        <f t="shared" si="2"/>
        <v>42429</v>
      </c>
      <c r="BM15" s="1">
        <f t="shared" si="2"/>
        <v>42430</v>
      </c>
      <c r="BN15" s="1">
        <f t="shared" si="2"/>
        <v>42431</v>
      </c>
      <c r="BO15" s="1">
        <f t="shared" si="2"/>
        <v>42432</v>
      </c>
      <c r="BP15" s="1">
        <f t="shared" si="2"/>
        <v>42433</v>
      </c>
      <c r="BQ15" s="1">
        <f t="shared" si="2"/>
        <v>42434</v>
      </c>
      <c r="BR15" s="1">
        <f t="shared" si="2"/>
        <v>42435</v>
      </c>
      <c r="BS15" s="1">
        <f t="shared" si="2"/>
        <v>42436</v>
      </c>
      <c r="BT15" s="1">
        <f t="shared" si="2"/>
        <v>42437</v>
      </c>
      <c r="BU15" s="1">
        <f t="shared" si="2"/>
        <v>42438</v>
      </c>
      <c r="BV15" s="1">
        <f t="shared" si="2"/>
        <v>42439</v>
      </c>
      <c r="BW15" s="1">
        <f t="shared" si="2"/>
        <v>42440</v>
      </c>
      <c r="BX15" s="1">
        <f t="shared" si="2"/>
        <v>42441</v>
      </c>
    </row>
    <row r="16" spans="1:76" ht="18" customHeight="1" thickBot="1">
      <c r="A16" s="196"/>
      <c r="B16" s="193"/>
      <c r="C16" s="169"/>
      <c r="D16" s="172"/>
      <c r="E16" s="6" t="str">
        <f>TEXT(E15,"ddd")</f>
        <v>pet</v>
      </c>
      <c r="F16" s="2" t="str">
        <f t="shared" ref="F16:AD16" si="3">TEXT(F15,"ddd")</f>
        <v>sub</v>
      </c>
      <c r="G16" s="2" t="str">
        <f t="shared" si="3"/>
        <v>ned</v>
      </c>
      <c r="H16" s="2" t="str">
        <f t="shared" si="3"/>
        <v>pon</v>
      </c>
      <c r="I16" s="2" t="str">
        <f t="shared" si="3"/>
        <v>uto</v>
      </c>
      <c r="J16" s="2" t="str">
        <f t="shared" si="3"/>
        <v>sri</v>
      </c>
      <c r="K16" s="2" t="str">
        <f t="shared" si="3"/>
        <v>čet</v>
      </c>
      <c r="L16" s="2" t="str">
        <f t="shared" si="3"/>
        <v>pet</v>
      </c>
      <c r="M16" s="2" t="str">
        <f t="shared" si="3"/>
        <v>sub</v>
      </c>
      <c r="N16" s="2" t="str">
        <f t="shared" si="3"/>
        <v>ned</v>
      </c>
      <c r="O16" s="2" t="str">
        <f t="shared" si="3"/>
        <v>pon</v>
      </c>
      <c r="P16" s="2" t="str">
        <f t="shared" si="3"/>
        <v>uto</v>
      </c>
      <c r="Q16" s="2" t="str">
        <f t="shared" si="3"/>
        <v>sri</v>
      </c>
      <c r="R16" s="2" t="str">
        <f t="shared" si="3"/>
        <v>čet</v>
      </c>
      <c r="S16" s="2" t="str">
        <f t="shared" si="3"/>
        <v>pet</v>
      </c>
      <c r="T16" s="2" t="str">
        <f t="shared" si="3"/>
        <v>sub</v>
      </c>
      <c r="U16" s="2" t="str">
        <f t="shared" si="3"/>
        <v>ned</v>
      </c>
      <c r="V16" s="2" t="str">
        <f t="shared" si="3"/>
        <v>pon</v>
      </c>
      <c r="W16" s="2" t="str">
        <f t="shared" si="3"/>
        <v>uto</v>
      </c>
      <c r="X16" s="2" t="str">
        <f t="shared" si="3"/>
        <v>sri</v>
      </c>
      <c r="Y16" s="2" t="str">
        <f t="shared" si="3"/>
        <v>čet</v>
      </c>
      <c r="Z16" s="2" t="str">
        <f t="shared" si="3"/>
        <v>pet</v>
      </c>
      <c r="AA16" s="2" t="str">
        <f t="shared" si="3"/>
        <v>sub</v>
      </c>
      <c r="AB16" s="2" t="str">
        <f t="shared" si="3"/>
        <v>ned</v>
      </c>
      <c r="AC16" s="2" t="str">
        <f t="shared" si="3"/>
        <v>pon</v>
      </c>
      <c r="AD16" s="2" t="str">
        <f t="shared" si="3"/>
        <v>uto</v>
      </c>
      <c r="AE16" s="2" t="str">
        <f t="shared" ref="AE16:BX16" si="4">TEXT(AE15,"ddd")</f>
        <v>sri</v>
      </c>
      <c r="AF16" s="2" t="str">
        <f t="shared" si="4"/>
        <v>čet</v>
      </c>
      <c r="AG16" s="2" t="str">
        <f t="shared" si="4"/>
        <v>pet</v>
      </c>
      <c r="AH16" s="2" t="str">
        <f t="shared" si="4"/>
        <v>sub</v>
      </c>
      <c r="AI16" s="2" t="str">
        <f t="shared" si="4"/>
        <v>ned</v>
      </c>
      <c r="AJ16" s="2" t="str">
        <f t="shared" si="4"/>
        <v>pon</v>
      </c>
      <c r="AK16" s="2" t="str">
        <f t="shared" si="4"/>
        <v>uto</v>
      </c>
      <c r="AL16" s="2" t="str">
        <f t="shared" si="4"/>
        <v>sri</v>
      </c>
      <c r="AM16" s="2" t="str">
        <f t="shared" si="4"/>
        <v>čet</v>
      </c>
      <c r="AN16" s="2" t="str">
        <f t="shared" si="4"/>
        <v>pet</v>
      </c>
      <c r="AO16" s="2" t="str">
        <f t="shared" si="4"/>
        <v>sub</v>
      </c>
      <c r="AP16" s="2" t="str">
        <f t="shared" si="4"/>
        <v>ned</v>
      </c>
      <c r="AQ16" s="2" t="str">
        <f t="shared" si="4"/>
        <v>pon</v>
      </c>
      <c r="AR16" s="2" t="str">
        <f t="shared" si="4"/>
        <v>uto</v>
      </c>
      <c r="AS16" s="2" t="str">
        <f t="shared" si="4"/>
        <v>sri</v>
      </c>
      <c r="AT16" s="2" t="str">
        <f t="shared" si="4"/>
        <v>čet</v>
      </c>
      <c r="AU16" s="2" t="str">
        <f t="shared" si="4"/>
        <v>pet</v>
      </c>
      <c r="AV16" s="2" t="str">
        <f t="shared" si="4"/>
        <v>sub</v>
      </c>
      <c r="AW16" s="2" t="str">
        <f t="shared" si="4"/>
        <v>ned</v>
      </c>
      <c r="AX16" s="2" t="str">
        <f t="shared" si="4"/>
        <v>pon</v>
      </c>
      <c r="AY16" s="2" t="str">
        <f t="shared" si="4"/>
        <v>uto</v>
      </c>
      <c r="AZ16" s="2" t="str">
        <f t="shared" si="4"/>
        <v>sri</v>
      </c>
      <c r="BA16" s="2" t="str">
        <f t="shared" si="4"/>
        <v>čet</v>
      </c>
      <c r="BB16" s="2" t="str">
        <f t="shared" si="4"/>
        <v>pet</v>
      </c>
      <c r="BC16" s="2" t="str">
        <f t="shared" si="4"/>
        <v>sub</v>
      </c>
      <c r="BD16" s="2" t="str">
        <f t="shared" si="4"/>
        <v>ned</v>
      </c>
      <c r="BE16" s="2" t="str">
        <f t="shared" si="4"/>
        <v>pon</v>
      </c>
      <c r="BF16" s="2" t="str">
        <f t="shared" si="4"/>
        <v>uto</v>
      </c>
      <c r="BG16" s="2" t="str">
        <f t="shared" si="4"/>
        <v>sri</v>
      </c>
      <c r="BH16" s="2" t="str">
        <f t="shared" si="4"/>
        <v>čet</v>
      </c>
      <c r="BI16" s="2" t="str">
        <f t="shared" si="4"/>
        <v>pet</v>
      </c>
      <c r="BJ16" s="2" t="str">
        <f t="shared" si="4"/>
        <v>sub</v>
      </c>
      <c r="BK16" s="2" t="str">
        <f t="shared" si="4"/>
        <v>ned</v>
      </c>
      <c r="BL16" s="2" t="str">
        <f t="shared" si="4"/>
        <v>pon</v>
      </c>
      <c r="BM16" s="2" t="str">
        <f t="shared" si="4"/>
        <v>uto</v>
      </c>
      <c r="BN16" s="2" t="str">
        <f t="shared" si="4"/>
        <v>sri</v>
      </c>
      <c r="BO16" s="2" t="str">
        <f t="shared" si="4"/>
        <v>čet</v>
      </c>
      <c r="BP16" s="2" t="str">
        <f t="shared" si="4"/>
        <v>pet</v>
      </c>
      <c r="BQ16" s="2" t="str">
        <f t="shared" si="4"/>
        <v>sub</v>
      </c>
      <c r="BR16" s="2" t="str">
        <f t="shared" si="4"/>
        <v>ned</v>
      </c>
      <c r="BS16" s="2" t="str">
        <f t="shared" si="4"/>
        <v>pon</v>
      </c>
      <c r="BT16" s="2" t="str">
        <f t="shared" si="4"/>
        <v>uto</v>
      </c>
      <c r="BU16" s="2" t="str">
        <f t="shared" si="4"/>
        <v>sri</v>
      </c>
      <c r="BV16" s="2" t="str">
        <f t="shared" si="4"/>
        <v>čet</v>
      </c>
      <c r="BW16" s="2" t="str">
        <f t="shared" si="4"/>
        <v>pet</v>
      </c>
      <c r="BX16" s="2" t="str">
        <f t="shared" si="4"/>
        <v>sub</v>
      </c>
    </row>
    <row r="17" spans="1:76" s="34" customFormat="1" ht="21.75" customHeight="1">
      <c r="A17" s="30">
        <f>IF(C17&lt;1,"",SUBTOTAL(3,C$17:C17))</f>
        <v>1</v>
      </c>
      <c r="B17" s="47">
        <v>1</v>
      </c>
      <c r="C17" s="125">
        <v>1</v>
      </c>
      <c r="D17" s="48"/>
      <c r="E17" s="49" t="s">
        <v>0</v>
      </c>
      <c r="F17" s="50" t="s">
        <v>0</v>
      </c>
      <c r="G17" s="50" t="s">
        <v>0</v>
      </c>
      <c r="H17" s="50" t="s">
        <v>0</v>
      </c>
      <c r="I17" s="50" t="s">
        <v>0</v>
      </c>
      <c r="J17" s="50" t="s">
        <v>0</v>
      </c>
      <c r="K17" s="50" t="s">
        <v>0</v>
      </c>
      <c r="L17" s="50" t="s">
        <v>0</v>
      </c>
      <c r="M17" s="50" t="s">
        <v>0</v>
      </c>
      <c r="N17" s="50" t="s">
        <v>0</v>
      </c>
      <c r="O17" s="50" t="s">
        <v>0</v>
      </c>
      <c r="P17" s="50" t="s">
        <v>0</v>
      </c>
      <c r="Q17" s="50" t="s">
        <v>0</v>
      </c>
      <c r="R17" s="50" t="s">
        <v>0</v>
      </c>
      <c r="S17" s="50" t="s">
        <v>0</v>
      </c>
      <c r="T17" s="50" t="s">
        <v>0</v>
      </c>
      <c r="U17" s="50" t="s">
        <v>0</v>
      </c>
      <c r="V17" s="50" t="s">
        <v>0</v>
      </c>
      <c r="W17" s="50" t="s">
        <v>0</v>
      </c>
      <c r="X17" s="50" t="s">
        <v>0</v>
      </c>
      <c r="Y17" s="50" t="s">
        <v>0</v>
      </c>
      <c r="Z17" s="50" t="s">
        <v>0</v>
      </c>
      <c r="AA17" s="50" t="s">
        <v>0</v>
      </c>
      <c r="AB17" s="50" t="s">
        <v>0</v>
      </c>
      <c r="AC17" s="50" t="s">
        <v>0</v>
      </c>
      <c r="AD17" s="50" t="s">
        <v>0</v>
      </c>
      <c r="AE17" s="50" t="s">
        <v>0</v>
      </c>
      <c r="AF17" s="50" t="s">
        <v>0</v>
      </c>
      <c r="AG17" s="50" t="s">
        <v>0</v>
      </c>
      <c r="AH17" s="50" t="s">
        <v>0</v>
      </c>
      <c r="AI17" s="50" t="s">
        <v>0</v>
      </c>
      <c r="AJ17" s="50" t="s">
        <v>0</v>
      </c>
      <c r="AK17" s="50" t="s">
        <v>0</v>
      </c>
      <c r="AL17" s="50" t="s">
        <v>0</v>
      </c>
      <c r="AM17" s="50" t="s">
        <v>0</v>
      </c>
      <c r="AN17" s="50" t="s">
        <v>0</v>
      </c>
      <c r="AO17" s="50" t="s">
        <v>0</v>
      </c>
      <c r="AP17" s="50" t="s">
        <v>0</v>
      </c>
      <c r="AQ17" s="50" t="s">
        <v>0</v>
      </c>
      <c r="AR17" s="50" t="s">
        <v>0</v>
      </c>
      <c r="AS17" s="50" t="s">
        <v>0</v>
      </c>
      <c r="AT17" s="50" t="s">
        <v>0</v>
      </c>
      <c r="AU17" s="50" t="s">
        <v>0</v>
      </c>
      <c r="AV17" s="50" t="s">
        <v>0</v>
      </c>
      <c r="AW17" s="50" t="s">
        <v>0</v>
      </c>
      <c r="AX17" s="50"/>
      <c r="AY17" s="50"/>
      <c r="AZ17" s="50"/>
      <c r="BA17" s="50"/>
      <c r="BB17" s="50"/>
      <c r="BC17" s="50"/>
      <c r="BD17" s="50"/>
      <c r="BE17" s="50" t="s">
        <v>0</v>
      </c>
      <c r="BF17" s="50" t="s">
        <v>0</v>
      </c>
      <c r="BG17" s="50" t="s">
        <v>0</v>
      </c>
      <c r="BH17" s="50" t="s">
        <v>0</v>
      </c>
      <c r="BI17" s="50" t="s">
        <v>0</v>
      </c>
      <c r="BJ17" s="50" t="s">
        <v>0</v>
      </c>
      <c r="BK17" s="50" t="s">
        <v>0</v>
      </c>
      <c r="BL17" s="50" t="s">
        <v>0</v>
      </c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</row>
    <row r="18" spans="1:76" s="34" customFormat="1" ht="21.75" customHeight="1">
      <c r="A18" s="35">
        <f>IF(C18&lt;1,"",SUBTOTAL(3,C$17:C18))</f>
        <v>2</v>
      </c>
      <c r="B18" s="51">
        <v>2</v>
      </c>
      <c r="C18" s="126">
        <v>2</v>
      </c>
      <c r="D18" s="52"/>
      <c r="E18" s="53" t="s">
        <v>0</v>
      </c>
      <c r="F18" s="54" t="s">
        <v>0</v>
      </c>
      <c r="G18" s="54" t="s">
        <v>0</v>
      </c>
      <c r="H18" s="54" t="s">
        <v>0</v>
      </c>
      <c r="I18" s="54" t="s">
        <v>0</v>
      </c>
      <c r="J18" s="54" t="s">
        <v>0</v>
      </c>
      <c r="K18" s="54" t="s">
        <v>0</v>
      </c>
      <c r="L18" s="54" t="s">
        <v>0</v>
      </c>
      <c r="M18" s="54" t="s">
        <v>0</v>
      </c>
      <c r="N18" s="54" t="s">
        <v>0</v>
      </c>
      <c r="O18" s="54" t="s">
        <v>0</v>
      </c>
      <c r="P18" s="54" t="s">
        <v>0</v>
      </c>
      <c r="Q18" s="54" t="s">
        <v>0</v>
      </c>
      <c r="R18" s="54" t="s">
        <v>0</v>
      </c>
      <c r="S18" s="54" t="s">
        <v>0</v>
      </c>
      <c r="T18" s="54" t="s">
        <v>0</v>
      </c>
      <c r="U18" s="54" t="s">
        <v>0</v>
      </c>
      <c r="V18" s="54" t="s">
        <v>0</v>
      </c>
      <c r="W18" s="54" t="s">
        <v>0</v>
      </c>
      <c r="X18" s="54" t="s">
        <v>0</v>
      </c>
      <c r="Y18" s="54" t="s">
        <v>0</v>
      </c>
      <c r="Z18" s="54" t="s">
        <v>0</v>
      </c>
      <c r="AA18" s="54" t="s">
        <v>0</v>
      </c>
      <c r="AB18" s="54" t="s">
        <v>0</v>
      </c>
      <c r="AC18" s="54" t="s">
        <v>0</v>
      </c>
      <c r="AD18" s="54" t="s">
        <v>0</v>
      </c>
      <c r="AE18" s="54" t="s">
        <v>0</v>
      </c>
      <c r="AF18" s="54" t="s">
        <v>0</v>
      </c>
      <c r="AG18" s="54" t="s">
        <v>0</v>
      </c>
      <c r="AH18" s="54" t="s">
        <v>0</v>
      </c>
      <c r="AI18" s="54" t="s">
        <v>0</v>
      </c>
      <c r="AJ18" s="54" t="s">
        <v>0</v>
      </c>
      <c r="AK18" s="54" t="s">
        <v>0</v>
      </c>
      <c r="AL18" s="54" t="s">
        <v>0</v>
      </c>
      <c r="AM18" s="54" t="s">
        <v>0</v>
      </c>
      <c r="AN18" s="54" t="s">
        <v>0</v>
      </c>
      <c r="AO18" s="54" t="s">
        <v>0</v>
      </c>
      <c r="AP18" s="54" t="s">
        <v>0</v>
      </c>
      <c r="AQ18" s="54" t="s">
        <v>0</v>
      </c>
      <c r="AR18" s="54" t="s">
        <v>0</v>
      </c>
      <c r="AS18" s="54" t="s">
        <v>0</v>
      </c>
      <c r="AT18" s="54" t="s">
        <v>0</v>
      </c>
      <c r="AU18" s="54" t="s">
        <v>0</v>
      </c>
      <c r="AV18" s="54" t="s">
        <v>0</v>
      </c>
      <c r="AW18" s="54" t="s">
        <v>0</v>
      </c>
      <c r="AX18" s="54"/>
      <c r="AY18" s="54"/>
      <c r="AZ18" s="54"/>
      <c r="BA18" s="54"/>
      <c r="BB18" s="54"/>
      <c r="BC18" s="54"/>
      <c r="BD18" s="54"/>
      <c r="BE18" s="54" t="s">
        <v>0</v>
      </c>
      <c r="BF18" s="54" t="s">
        <v>0</v>
      </c>
      <c r="BG18" s="54" t="s">
        <v>0</v>
      </c>
      <c r="BH18" s="54" t="s">
        <v>0</v>
      </c>
      <c r="BI18" s="54" t="s">
        <v>0</v>
      </c>
      <c r="BJ18" s="54" t="s">
        <v>0</v>
      </c>
      <c r="BK18" s="54" t="s">
        <v>0</v>
      </c>
      <c r="BL18" s="56" t="s">
        <v>0</v>
      </c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34" customFormat="1" ht="21.75" customHeight="1">
      <c r="A19" s="35">
        <f>IF(C19&lt;1,"",SUBTOTAL(3,C$17:C19))</f>
        <v>3</v>
      </c>
      <c r="B19" s="70">
        <v>3</v>
      </c>
      <c r="C19" s="127">
        <v>3</v>
      </c>
      <c r="D19" s="52"/>
      <c r="E19" s="53"/>
      <c r="F19" s="54"/>
      <c r="G19" s="54"/>
      <c r="H19" s="55"/>
      <c r="I19" s="56"/>
      <c r="J19" s="55"/>
      <c r="K19" s="55"/>
      <c r="L19" s="56"/>
      <c r="M19" s="56"/>
      <c r="N19" s="56"/>
      <c r="O19" s="56"/>
      <c r="P19" s="56"/>
      <c r="Q19" s="55"/>
      <c r="R19" s="55"/>
      <c r="S19" s="56"/>
      <c r="T19" s="55"/>
      <c r="U19" s="55"/>
      <c r="V19" s="56"/>
      <c r="W19" s="56"/>
      <c r="X19" s="55"/>
      <c r="Y19" s="55"/>
      <c r="Z19" s="56"/>
      <c r="AA19" s="55"/>
      <c r="AB19" s="55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34" customFormat="1" ht="21.75" customHeight="1">
      <c r="A20" s="35">
        <f>IF(C20&lt;1,"",SUBTOTAL(3,C$17:C20))</f>
        <v>4</v>
      </c>
      <c r="B20" s="51">
        <v>4</v>
      </c>
      <c r="C20" s="126">
        <v>4</v>
      </c>
      <c r="D20" s="52"/>
      <c r="E20" s="53"/>
      <c r="F20" s="54"/>
      <c r="G20" s="54"/>
      <c r="H20" s="55"/>
      <c r="I20" s="56"/>
      <c r="J20" s="55"/>
      <c r="K20" s="55"/>
      <c r="L20" s="56"/>
      <c r="M20" s="56"/>
      <c r="N20" s="56"/>
      <c r="O20" s="56"/>
      <c r="P20" s="56"/>
      <c r="Q20" s="55"/>
      <c r="R20" s="55"/>
      <c r="S20" s="56"/>
      <c r="T20" s="55"/>
      <c r="U20" s="55"/>
      <c r="V20" s="56"/>
      <c r="W20" s="56"/>
      <c r="X20" s="55"/>
      <c r="Y20" s="55"/>
      <c r="Z20" s="56"/>
      <c r="AA20" s="55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 t="s">
        <v>13</v>
      </c>
      <c r="AQ20" s="56"/>
      <c r="AR20" s="56"/>
      <c r="AS20" s="56"/>
      <c r="AT20" s="56"/>
      <c r="AU20" s="56"/>
      <c r="AV20" s="56" t="s">
        <v>13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34" customFormat="1" ht="21.75" customHeight="1">
      <c r="A21" s="35">
        <f>IF(C21&lt;1,"",SUBTOTAL(3,C$17:C21))</f>
        <v>5</v>
      </c>
      <c r="B21" s="70">
        <v>5</v>
      </c>
      <c r="C21" s="127">
        <v>5</v>
      </c>
      <c r="D21" s="52"/>
      <c r="E21" s="53"/>
      <c r="F21" s="54"/>
      <c r="G21" s="54"/>
      <c r="H21" s="55"/>
      <c r="I21" s="56"/>
      <c r="J21" s="56"/>
      <c r="K21" s="56"/>
      <c r="L21" s="56"/>
      <c r="M21" s="56"/>
      <c r="N21" s="56"/>
      <c r="O21" s="56"/>
      <c r="P21" s="56"/>
      <c r="Q21" s="55"/>
      <c r="R21" s="56"/>
      <c r="S21" s="56"/>
      <c r="T21" s="55"/>
      <c r="U21" s="55"/>
      <c r="V21" s="56"/>
      <c r="W21" s="56"/>
      <c r="X21" s="55"/>
      <c r="Y21" s="56"/>
      <c r="Z21" s="56"/>
      <c r="AA21" s="55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 s="34" customFormat="1" ht="21.75" customHeight="1">
      <c r="A22" s="35">
        <f>IF(C22&lt;1,"",SUBTOTAL(3,C$17:C22))</f>
        <v>6</v>
      </c>
      <c r="B22" s="51">
        <v>6</v>
      </c>
      <c r="C22" s="126">
        <v>6</v>
      </c>
      <c r="D22" s="52"/>
      <c r="E22" s="53"/>
      <c r="F22" s="54"/>
      <c r="G22" s="54"/>
      <c r="H22" s="55"/>
      <c r="I22" s="56"/>
      <c r="J22" s="55"/>
      <c r="K22" s="55"/>
      <c r="L22" s="56"/>
      <c r="M22" s="56"/>
      <c r="N22" s="56"/>
      <c r="O22" s="56"/>
      <c r="P22" s="56"/>
      <c r="Q22" s="55"/>
      <c r="R22" s="55"/>
      <c r="S22" s="56"/>
      <c r="T22" s="55"/>
      <c r="U22" s="55"/>
      <c r="V22" s="56"/>
      <c r="W22" s="56"/>
      <c r="X22" s="55"/>
      <c r="Y22" s="55"/>
      <c r="Z22" s="56"/>
      <c r="AA22" s="55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</row>
    <row r="23" spans="1:76" s="34" customFormat="1" ht="21.75" customHeight="1">
      <c r="A23" s="35">
        <f>IF(C23&lt;1,"",SUBTOTAL(3,C$17:C23))</f>
        <v>7</v>
      </c>
      <c r="B23" s="70">
        <v>7</v>
      </c>
      <c r="C23" s="127">
        <v>7</v>
      </c>
      <c r="D23" s="52"/>
      <c r="E23" s="57"/>
      <c r="F23" s="54"/>
      <c r="G23" s="54"/>
      <c r="H23" s="55"/>
      <c r="I23" s="58"/>
      <c r="J23" s="59"/>
      <c r="K23" s="59"/>
      <c r="L23" s="58"/>
      <c r="M23" s="56"/>
      <c r="N23" s="56"/>
      <c r="O23" s="56"/>
      <c r="P23" s="56"/>
      <c r="Q23" s="55"/>
      <c r="R23" s="59"/>
      <c r="S23" s="58"/>
      <c r="T23" s="55"/>
      <c r="U23" s="55"/>
      <c r="V23" s="56"/>
      <c r="W23" s="56"/>
      <c r="X23" s="55"/>
      <c r="Y23" s="59"/>
      <c r="Z23" s="58"/>
      <c r="AA23" s="55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34" customFormat="1" ht="21.75" customHeight="1">
      <c r="A24" s="35">
        <f>IF(C24&lt;1,"",SUBTOTAL(3,C$17:C24))</f>
        <v>8</v>
      </c>
      <c r="B24" s="51">
        <v>8</v>
      </c>
      <c r="C24" s="126">
        <v>8</v>
      </c>
      <c r="D24" s="52"/>
      <c r="E24" s="53"/>
      <c r="F24" s="54"/>
      <c r="G24" s="54"/>
      <c r="H24" s="55"/>
      <c r="I24" s="56"/>
      <c r="J24" s="55"/>
      <c r="K24" s="55"/>
      <c r="L24" s="56"/>
      <c r="M24" s="56"/>
      <c r="N24" s="56"/>
      <c r="O24" s="56"/>
      <c r="P24" s="56"/>
      <c r="Q24" s="55"/>
      <c r="R24" s="55"/>
      <c r="S24" s="56"/>
      <c r="T24" s="55"/>
      <c r="U24" s="55"/>
      <c r="V24" s="56"/>
      <c r="W24" s="56"/>
      <c r="X24" s="55"/>
      <c r="Y24" s="55"/>
      <c r="Z24" s="56"/>
      <c r="AA24" s="55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</row>
    <row r="25" spans="1:76" s="34" customFormat="1" ht="21.75" customHeight="1">
      <c r="A25" s="35">
        <f>IF(C25&lt;1,"",SUBTOTAL(3,C$17:C25))</f>
        <v>9</v>
      </c>
      <c r="B25" s="70">
        <v>9</v>
      </c>
      <c r="C25" s="127">
        <v>9</v>
      </c>
      <c r="D25" s="52"/>
      <c r="E25" s="53"/>
      <c r="F25" s="54"/>
      <c r="G25" s="54"/>
      <c r="H25" s="55"/>
      <c r="I25" s="56"/>
      <c r="J25" s="55"/>
      <c r="K25" s="55"/>
      <c r="L25" s="56"/>
      <c r="M25" s="56"/>
      <c r="N25" s="56"/>
      <c r="O25" s="56"/>
      <c r="P25" s="56"/>
      <c r="Q25" s="55"/>
      <c r="R25" s="55"/>
      <c r="S25" s="56"/>
      <c r="T25" s="55"/>
      <c r="U25" s="55"/>
      <c r="V25" s="56"/>
      <c r="W25" s="56"/>
      <c r="X25" s="55"/>
      <c r="Y25" s="55"/>
      <c r="Z25" s="56"/>
      <c r="AA25" s="55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</row>
    <row r="26" spans="1:76" s="34" customFormat="1" ht="21.75" customHeight="1">
      <c r="A26" s="35">
        <f>IF(C26&lt;1,"",SUBTOTAL(3,C$17:C26))</f>
        <v>10</v>
      </c>
      <c r="B26" s="51">
        <v>10</v>
      </c>
      <c r="C26" s="126">
        <v>10</v>
      </c>
      <c r="D26" s="52"/>
      <c r="E26" s="53"/>
      <c r="F26" s="54"/>
      <c r="G26" s="54"/>
      <c r="H26" s="55"/>
      <c r="I26" s="56"/>
      <c r="J26" s="55"/>
      <c r="K26" s="55"/>
      <c r="L26" s="56"/>
      <c r="M26" s="56"/>
      <c r="N26" s="56"/>
      <c r="O26" s="56"/>
      <c r="P26" s="56"/>
      <c r="Q26" s="55"/>
      <c r="R26" s="55"/>
      <c r="S26" s="56"/>
      <c r="T26" s="55"/>
      <c r="U26" s="55"/>
      <c r="V26" s="56"/>
      <c r="W26" s="56"/>
      <c r="X26" s="55"/>
      <c r="Y26" s="55"/>
      <c r="Z26" s="56"/>
      <c r="AA26" s="55"/>
      <c r="AB26" s="55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</row>
    <row r="27" spans="1:76" s="34" customFormat="1" ht="21.75" customHeight="1">
      <c r="A27" s="35" t="str">
        <f>IF(C27&lt;1,"",SUBTOTAL(3,C$17:C27))</f>
        <v/>
      </c>
      <c r="B27" s="70">
        <v>11</v>
      </c>
      <c r="C27" s="60"/>
      <c r="D27" s="52"/>
      <c r="E27" s="53"/>
      <c r="F27" s="54"/>
      <c r="G27" s="54"/>
      <c r="H27" s="55"/>
      <c r="I27" s="56"/>
      <c r="J27" s="55"/>
      <c r="K27" s="55"/>
      <c r="L27" s="56"/>
      <c r="M27" s="56"/>
      <c r="N27" s="56"/>
      <c r="O27" s="56"/>
      <c r="P27" s="56"/>
      <c r="Q27" s="55"/>
      <c r="R27" s="55"/>
      <c r="S27" s="56"/>
      <c r="T27" s="55"/>
      <c r="U27" s="55"/>
      <c r="V27" s="56"/>
      <c r="W27" s="56"/>
      <c r="X27" s="55"/>
      <c r="Y27" s="55"/>
      <c r="Z27" s="56"/>
      <c r="AA27" s="55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</row>
    <row r="28" spans="1:76" s="34" customFormat="1" ht="21.75" customHeight="1">
      <c r="A28" s="35" t="str">
        <f>IF(C28&lt;1,"",SUBTOTAL(3,C$17:C28))</f>
        <v/>
      </c>
      <c r="B28" s="51">
        <v>12</v>
      </c>
      <c r="C28" s="61"/>
      <c r="D28" s="52"/>
      <c r="E28" s="53"/>
      <c r="F28" s="54"/>
      <c r="G28" s="54"/>
      <c r="H28" s="55"/>
      <c r="I28" s="56"/>
      <c r="J28" s="55"/>
      <c r="K28" s="55"/>
      <c r="L28" s="56"/>
      <c r="M28" s="56"/>
      <c r="N28" s="56"/>
      <c r="O28" s="56"/>
      <c r="P28" s="56"/>
      <c r="Q28" s="55"/>
      <c r="R28" s="55"/>
      <c r="S28" s="55"/>
      <c r="T28" s="55"/>
      <c r="U28" s="55"/>
      <c r="V28" s="56"/>
      <c r="W28" s="56"/>
      <c r="X28" s="55"/>
      <c r="Y28" s="55"/>
      <c r="Z28" s="55"/>
      <c r="AA28" s="55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</row>
    <row r="29" spans="1:76" s="34" customFormat="1" ht="21.75" customHeight="1">
      <c r="A29" s="35" t="str">
        <f>IF(C29&lt;1,"",SUBTOTAL(3,C$17:C29))</f>
        <v/>
      </c>
      <c r="B29" s="70">
        <v>13</v>
      </c>
      <c r="C29" s="61"/>
      <c r="D29" s="52"/>
      <c r="E29" s="53"/>
      <c r="F29" s="54"/>
      <c r="G29" s="54"/>
      <c r="H29" s="55"/>
      <c r="I29" s="56"/>
      <c r="J29" s="55"/>
      <c r="K29" s="55"/>
      <c r="L29" s="56"/>
      <c r="M29" s="56"/>
      <c r="N29" s="56"/>
      <c r="O29" s="56"/>
      <c r="P29" s="56"/>
      <c r="Q29" s="55"/>
      <c r="R29" s="55"/>
      <c r="S29" s="56"/>
      <c r="T29" s="55"/>
      <c r="U29" s="55"/>
      <c r="V29" s="56"/>
      <c r="W29" s="56"/>
      <c r="X29" s="55"/>
      <c r="Y29" s="55"/>
      <c r="Z29" s="56"/>
      <c r="AA29" s="55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</row>
    <row r="30" spans="1:76" s="34" customFormat="1" ht="21.75" customHeight="1" thickBot="1">
      <c r="A30" s="38" t="str">
        <f>IF(C30&lt;1,"",SUBTOTAL(3,C$17:C30))</f>
        <v/>
      </c>
      <c r="B30" s="62" t="s">
        <v>45</v>
      </c>
      <c r="C30" s="63"/>
      <c r="D30" s="64"/>
      <c r="E30" s="65"/>
      <c r="F30" s="66"/>
      <c r="G30" s="66"/>
      <c r="H30" s="66"/>
      <c r="I30" s="66"/>
      <c r="J30" s="67"/>
      <c r="K30" s="67"/>
      <c r="L30" s="68"/>
      <c r="M30" s="68"/>
      <c r="N30" s="68"/>
      <c r="O30" s="68"/>
      <c r="P30" s="68"/>
      <c r="Q30" s="67"/>
      <c r="R30" s="67"/>
      <c r="S30" s="68"/>
      <c r="T30" s="68"/>
      <c r="U30" s="68"/>
      <c r="V30" s="68"/>
      <c r="W30" s="68"/>
      <c r="X30" s="67"/>
      <c r="Y30" s="67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</row>
    <row r="31" spans="1:76" ht="22.5" customHeight="1">
      <c r="H31" s="28"/>
      <c r="I31" s="28"/>
      <c r="O31" s="28"/>
      <c r="P31" s="28"/>
      <c r="AA31" s="40"/>
      <c r="AB31" s="40"/>
    </row>
    <row r="33" spans="1:64" s="42" customFormat="1" ht="15.75">
      <c r="A33" s="189"/>
      <c r="B33" s="189"/>
      <c r="C33" s="189"/>
      <c r="D33" s="41"/>
      <c r="E33" s="41"/>
      <c r="F33" s="41"/>
      <c r="K33" s="43"/>
      <c r="L33" s="5"/>
      <c r="BE33" s="119"/>
    </row>
    <row r="34" spans="1:64" s="42" customFormat="1" ht="15.75">
      <c r="A34" s="190"/>
      <c r="B34" s="190"/>
      <c r="C34" s="190"/>
      <c r="D34" s="41"/>
      <c r="E34" s="155" t="s">
        <v>52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64" s="42" customFormat="1" ht="15.75">
      <c r="A35" s="190"/>
      <c r="B35" s="190"/>
      <c r="C35" s="190"/>
      <c r="D35" s="41"/>
      <c r="E35" s="155" t="s">
        <v>53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V35" s="8" t="s">
        <v>57</v>
      </c>
      <c r="AW35" s="122"/>
      <c r="AX35" s="122"/>
      <c r="AY35" s="122"/>
      <c r="AZ35" s="26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64" ht="13.5" customHeight="1">
      <c r="A36" s="188"/>
      <c r="B36" s="188"/>
      <c r="C36" s="188"/>
      <c r="D36" s="45"/>
      <c r="E36" s="155" t="s">
        <v>54</v>
      </c>
    </row>
    <row r="37" spans="1:64" ht="13.5" customHeight="1">
      <c r="A37" s="46"/>
      <c r="B37" s="46"/>
      <c r="C37" s="45"/>
      <c r="D37" s="45"/>
      <c r="E37" s="155" t="s">
        <v>55</v>
      </c>
      <c r="AV37" s="8" t="s">
        <v>58</v>
      </c>
      <c r="AX37" s="8" t="s">
        <v>59</v>
      </c>
      <c r="BB37" s="8" t="s">
        <v>60</v>
      </c>
      <c r="BC37" s="156"/>
      <c r="BE37" s="8" t="s">
        <v>61</v>
      </c>
      <c r="BF37" s="156"/>
      <c r="BG37" s="156"/>
      <c r="BH37" s="156"/>
      <c r="BL37" s="8" t="s">
        <v>62</v>
      </c>
    </row>
    <row r="38" spans="1:64" ht="13.5" customHeight="1">
      <c r="A38" s="46"/>
      <c r="B38" s="46"/>
      <c r="C38" s="45"/>
      <c r="D38" s="45"/>
      <c r="AV38" s="8">
        <v>1</v>
      </c>
      <c r="AY38" s="8">
        <f>COUNTIF(AJ17:BL17,"B")</f>
        <v>22</v>
      </c>
      <c r="BB38" s="157"/>
      <c r="BE38" s="158">
        <f>BolPreko30(AJ17:BL17,$AJ$15:$BL$15)</f>
        <v>10</v>
      </c>
      <c r="BL38" s="8">
        <f>BolPreko30(AJ17:BL17,$AJ$15:$BL$15)</f>
        <v>10</v>
      </c>
    </row>
    <row r="39" spans="1:64" ht="13.5" customHeight="1">
      <c r="A39" s="46"/>
      <c r="B39" s="46"/>
      <c r="C39" s="45"/>
      <c r="D39" s="45"/>
      <c r="AV39" s="8">
        <v>2</v>
      </c>
      <c r="AY39" s="8">
        <f t="shared" ref="AY39:AY47" si="5">COUNTIF(AJ18:BL18,"B")</f>
        <v>22</v>
      </c>
      <c r="BB39" s="157"/>
      <c r="BE39" s="158">
        <f t="shared" ref="BE39:BE47" si="6">BolPreko30(AJ18:BL18,$AJ$15:$BL$15)</f>
        <v>10</v>
      </c>
      <c r="BL39" s="8">
        <f t="shared" ref="BL39:BL47" si="7">BolPreko30(AJ18:BL18,$AJ$15:$BL$15)</f>
        <v>10</v>
      </c>
    </row>
    <row r="40" spans="1:64" ht="13.5" customHeight="1">
      <c r="A40" s="46"/>
      <c r="B40" s="46"/>
      <c r="C40" s="45"/>
      <c r="D40" s="45"/>
      <c r="E40" s="8" t="s">
        <v>56</v>
      </c>
      <c r="AV40" s="8">
        <v>3</v>
      </c>
      <c r="AY40" s="8">
        <f t="shared" si="5"/>
        <v>0</v>
      </c>
      <c r="BB40" s="157"/>
      <c r="BE40" s="158">
        <f t="shared" si="6"/>
        <v>0</v>
      </c>
      <c r="BL40" s="8">
        <f t="shared" si="7"/>
        <v>0</v>
      </c>
    </row>
    <row r="41" spans="1:64">
      <c r="AV41" s="8">
        <v>4</v>
      </c>
      <c r="AY41" s="8">
        <f t="shared" si="5"/>
        <v>0</v>
      </c>
      <c r="BB41" s="157"/>
      <c r="BE41" s="158">
        <f t="shared" si="6"/>
        <v>0</v>
      </c>
      <c r="BL41" s="8">
        <f t="shared" si="7"/>
        <v>0</v>
      </c>
    </row>
    <row r="42" spans="1:64">
      <c r="AV42" s="8">
        <v>5</v>
      </c>
      <c r="AY42" s="8">
        <f t="shared" si="5"/>
        <v>0</v>
      </c>
      <c r="BB42" s="157"/>
      <c r="BE42" s="158">
        <f t="shared" si="6"/>
        <v>0</v>
      </c>
      <c r="BL42" s="8">
        <f t="shared" si="7"/>
        <v>0</v>
      </c>
    </row>
    <row r="43" spans="1:64">
      <c r="AV43" s="8">
        <v>6</v>
      </c>
      <c r="AY43" s="8">
        <f t="shared" si="5"/>
        <v>0</v>
      </c>
      <c r="BB43" s="157"/>
      <c r="BE43" s="158">
        <f t="shared" si="6"/>
        <v>0</v>
      </c>
      <c r="BL43" s="8">
        <f t="shared" si="7"/>
        <v>0</v>
      </c>
    </row>
    <row r="44" spans="1:64">
      <c r="AV44" s="8">
        <v>7</v>
      </c>
      <c r="AY44" s="8">
        <f t="shared" si="5"/>
        <v>0</v>
      </c>
      <c r="BB44" s="157"/>
      <c r="BE44" s="158">
        <f t="shared" si="6"/>
        <v>0</v>
      </c>
      <c r="BL44" s="8">
        <f t="shared" si="7"/>
        <v>0</v>
      </c>
    </row>
    <row r="45" spans="1:64">
      <c r="AV45" s="8">
        <v>8</v>
      </c>
      <c r="AY45" s="8">
        <f t="shared" si="5"/>
        <v>0</v>
      </c>
      <c r="BB45" s="157"/>
      <c r="BE45" s="158">
        <f t="shared" si="6"/>
        <v>0</v>
      </c>
      <c r="BL45" s="8">
        <f t="shared" si="7"/>
        <v>0</v>
      </c>
    </row>
    <row r="46" spans="1:64">
      <c r="AV46" s="8">
        <v>9</v>
      </c>
      <c r="AY46" s="8">
        <f t="shared" si="5"/>
        <v>0</v>
      </c>
      <c r="BB46" s="157"/>
      <c r="BE46" s="158">
        <f t="shared" si="6"/>
        <v>0</v>
      </c>
      <c r="BL46" s="8">
        <f t="shared" si="7"/>
        <v>0</v>
      </c>
    </row>
    <row r="47" spans="1:64">
      <c r="AV47" s="8">
        <v>10</v>
      </c>
      <c r="AY47" s="8">
        <f t="shared" si="5"/>
        <v>0</v>
      </c>
      <c r="BB47" s="157"/>
      <c r="BE47" s="158">
        <f t="shared" si="6"/>
        <v>0</v>
      </c>
      <c r="BL47" s="8">
        <f t="shared" si="7"/>
        <v>0</v>
      </c>
    </row>
  </sheetData>
  <sheetProtection selectLockedCells="1"/>
  <mergeCells count="29">
    <mergeCell ref="A36:C36"/>
    <mergeCell ref="A33:C33"/>
    <mergeCell ref="A34:C34"/>
    <mergeCell ref="A35:C35"/>
    <mergeCell ref="A1:H1"/>
    <mergeCell ref="A2:H2"/>
    <mergeCell ref="A3:H3"/>
    <mergeCell ref="A4:H4"/>
    <mergeCell ref="B14:B16"/>
    <mergeCell ref="A14:A16"/>
    <mergeCell ref="A5:H5"/>
    <mergeCell ref="AJ1:AU1"/>
    <mergeCell ref="AJ2:AU2"/>
    <mergeCell ref="AJ3:AU3"/>
    <mergeCell ref="AJ4:AU4"/>
    <mergeCell ref="AJ5:AU5"/>
    <mergeCell ref="AJ6:AU6"/>
    <mergeCell ref="AJ14:BK14"/>
    <mergeCell ref="BL14:BX14"/>
    <mergeCell ref="C14:C16"/>
    <mergeCell ref="D14:D16"/>
    <mergeCell ref="E14:AI14"/>
    <mergeCell ref="W11:AD12"/>
    <mergeCell ref="V11:V12"/>
    <mergeCell ref="T11:U12"/>
    <mergeCell ref="O11:R12"/>
    <mergeCell ref="I9:AD10"/>
    <mergeCell ref="A6:H6"/>
    <mergeCell ref="A7:C7"/>
  </mergeCells>
  <conditionalFormatting sqref="E15:BX16">
    <cfRule type="expression" dxfId="5" priority="36" stopIfTrue="1">
      <formula>IF((WEEKDAY(E$15,2)=6),TRUE,IF((WEEKDAY(E$15,2)=7),TRUE,FALSE))</formula>
    </cfRule>
  </conditionalFormatting>
  <conditionalFormatting sqref="E17:BX30">
    <cfRule type="expression" dxfId="4" priority="34" stopIfTrue="1">
      <formula>IF((WEEKDAY(E$15,2)=6),TRUE,IF((WEEKDAY(E$15,2)=7),TRUE,FALSE))</formula>
    </cfRule>
  </conditionalFormatting>
  <dataValidations count="1">
    <dataValidation type="list" allowBlank="1" showInputMessage="1" showErrorMessage="1" sqref="A5:E5">
      <formula1>одјељења</formula1>
    </dataValidation>
  </dataValidations>
  <pageMargins left="0.19685039370078741" right="7.874015748031496E-2" top="0.51181102362204722" bottom="0.27559055118110237" header="0.43307086614173229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G50"/>
  <sheetViews>
    <sheetView showZeros="0" tabSelected="1" topLeftCell="AQ16" zoomScale="80" zoomScaleNormal="80" workbookViewId="0">
      <selection activeCell="CI41" sqref="CI41"/>
    </sheetView>
  </sheetViews>
  <sheetFormatPr defaultRowHeight="12.75"/>
  <cols>
    <col min="1" max="1" width="3.625" style="8" customWidth="1"/>
    <col min="2" max="2" width="7" style="8" hidden="1" customWidth="1"/>
    <col min="3" max="3" width="9.125" style="8" customWidth="1"/>
    <col min="4" max="4" width="4.75" style="8" customWidth="1"/>
    <col min="5" max="35" width="3.625" style="8" customWidth="1"/>
    <col min="36" max="66" width="3.25" style="8" customWidth="1"/>
    <col min="67" max="86" width="3.625" style="8" customWidth="1"/>
    <col min="87" max="87" width="5.25" style="8" customWidth="1"/>
    <col min="88" max="88" width="7.75" style="8" customWidth="1"/>
    <col min="89" max="89" width="17.875" style="8" customWidth="1"/>
    <col min="90" max="93" width="5.5" style="8" customWidth="1"/>
    <col min="94" max="108" width="5.5" style="8" hidden="1" customWidth="1"/>
    <col min="109" max="109" width="3.25" style="8" customWidth="1"/>
    <col min="110" max="110" width="11.5" style="8" customWidth="1"/>
    <col min="111" max="16384" width="9" style="8"/>
  </cols>
  <sheetData>
    <row r="1" spans="1:106" ht="15.75" hidden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C1" s="112"/>
      <c r="CD1" s="112"/>
      <c r="CE1" s="112"/>
      <c r="CF1" s="112"/>
      <c r="CG1" s="112"/>
      <c r="CH1" s="112"/>
      <c r="CI1" s="96"/>
    </row>
    <row r="2" spans="1:106" ht="15.75" hidden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C2" s="112"/>
      <c r="CD2" s="112"/>
      <c r="CE2" s="112"/>
      <c r="CF2" s="112"/>
      <c r="CG2" s="112"/>
      <c r="CH2" s="112"/>
      <c r="CI2" s="96"/>
    </row>
    <row r="3" spans="1:106" ht="15.75" hidden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C3" s="112"/>
      <c r="CD3" s="112"/>
      <c r="CE3" s="112"/>
      <c r="CF3" s="112"/>
      <c r="CG3" s="112"/>
      <c r="CH3" s="112"/>
      <c r="CI3" s="96"/>
    </row>
    <row r="4" spans="1:106" ht="15.75" hidden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C4" s="27"/>
      <c r="CD4" s="27"/>
      <c r="CE4" s="27"/>
      <c r="CF4" s="27"/>
      <c r="CG4" s="27"/>
      <c r="CH4" s="27"/>
      <c r="CI4" s="27"/>
    </row>
    <row r="5" spans="1:106" s="9" customFormat="1" ht="15.75" hidden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C5" s="97"/>
      <c r="CD5" s="97"/>
      <c r="CE5" s="97"/>
      <c r="CF5" s="97"/>
      <c r="CG5" s="97"/>
      <c r="CH5" s="97"/>
      <c r="CI5" s="97"/>
    </row>
    <row r="6" spans="1:106" s="9" customFormat="1" ht="15.75" hidden="1">
      <c r="A6" s="166"/>
      <c r="B6" s="166"/>
      <c r="C6" s="166"/>
      <c r="D6" s="166"/>
      <c r="E6" s="166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O6" s="166">
        <v>0</v>
      </c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C6" s="112"/>
      <c r="CD6" s="112"/>
      <c r="CE6" s="112"/>
      <c r="CF6" s="112"/>
      <c r="CG6" s="112"/>
      <c r="CH6" s="112"/>
      <c r="CI6" s="96"/>
    </row>
    <row r="7" spans="1:106" s="9" customFormat="1" ht="6" hidden="1" customHeight="1">
      <c r="D7" s="7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106" s="9" customFormat="1" ht="15.75" hidden="1">
      <c r="D8" s="7"/>
      <c r="E8" s="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</row>
    <row r="9" spans="1:106" ht="15.75" hidden="1">
      <c r="D9" s="7"/>
      <c r="E9" s="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O9" s="96"/>
      <c r="BP9" s="112"/>
      <c r="BQ9" s="112"/>
      <c r="BR9" s="112"/>
      <c r="BS9" s="112"/>
      <c r="BT9" s="112"/>
      <c r="BU9" s="112"/>
      <c r="BV9" s="96"/>
      <c r="BW9" s="96"/>
      <c r="BX9" s="112"/>
      <c r="BY9" s="112"/>
      <c r="BZ9" s="112"/>
      <c r="CA9" s="112"/>
      <c r="CB9" s="112"/>
      <c r="CC9" s="112"/>
      <c r="CD9" s="96"/>
      <c r="CM9" s="14"/>
      <c r="CN9" s="14"/>
      <c r="CO9" s="14"/>
      <c r="CP9" s="14"/>
      <c r="CQ9" s="14"/>
      <c r="CR9" s="14"/>
      <c r="CS9" s="13"/>
      <c r="CT9" s="14"/>
      <c r="CU9" s="14"/>
      <c r="CV9" s="14"/>
      <c r="CW9" s="14"/>
      <c r="CX9" s="14"/>
      <c r="CY9" s="13"/>
      <c r="DA9" s="14"/>
      <c r="DB9" s="14"/>
    </row>
    <row r="10" spans="1:106" ht="15.75" hidden="1">
      <c r="A10" s="145"/>
      <c r="B10" s="146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O10" s="96"/>
      <c r="BP10" s="112"/>
      <c r="BQ10" s="112"/>
      <c r="BR10" s="112"/>
      <c r="BS10" s="112"/>
      <c r="BT10" s="112"/>
      <c r="BU10" s="112"/>
      <c r="BV10" s="96"/>
      <c r="BW10" s="96"/>
      <c r="BX10" s="112"/>
      <c r="BY10" s="112"/>
      <c r="BZ10" s="112"/>
      <c r="CA10" s="112"/>
      <c r="CB10" s="112"/>
      <c r="CC10" s="112"/>
      <c r="CD10" s="96"/>
      <c r="CM10" s="14"/>
      <c r="CN10" s="14"/>
      <c r="CO10" s="14"/>
      <c r="CP10" s="14"/>
      <c r="CQ10" s="14"/>
      <c r="CR10" s="14"/>
      <c r="CS10" s="13"/>
      <c r="CT10" s="14"/>
      <c r="CU10" s="14"/>
      <c r="CV10" s="14"/>
      <c r="CW10" s="14"/>
      <c r="CX10" s="14"/>
      <c r="CY10" s="13"/>
      <c r="DA10" s="14"/>
      <c r="DB10" s="14"/>
    </row>
    <row r="11" spans="1:106" ht="15.75" hidden="1" customHeight="1">
      <c r="A11" s="17"/>
      <c r="B11" s="18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I11" s="20"/>
      <c r="BJ11" s="20"/>
      <c r="BK11" s="20"/>
      <c r="BL11" s="21"/>
      <c r="BO11" s="96"/>
      <c r="BP11" s="112"/>
      <c r="BQ11" s="112"/>
      <c r="BR11" s="112"/>
      <c r="BS11" s="112"/>
      <c r="BT11" s="112"/>
      <c r="BU11" s="112"/>
      <c r="BV11" s="96"/>
      <c r="BW11" s="96"/>
      <c r="BX11" s="112"/>
      <c r="BY11" s="112"/>
      <c r="BZ11" s="112"/>
      <c r="CA11" s="112"/>
      <c r="CB11" s="112"/>
      <c r="CC11" s="112"/>
      <c r="CD11" s="96"/>
      <c r="CM11" s="14"/>
      <c r="CN11" s="14"/>
      <c r="CO11" s="14"/>
      <c r="CP11" s="14"/>
      <c r="CQ11" s="14"/>
      <c r="CR11" s="14"/>
      <c r="CS11" s="13"/>
      <c r="CT11" s="14"/>
      <c r="CU11" s="14"/>
      <c r="CV11" s="14"/>
      <c r="CW11" s="14"/>
      <c r="CX11" s="14"/>
      <c r="CY11" s="13"/>
      <c r="DA11" s="14"/>
      <c r="DB11" s="14"/>
    </row>
    <row r="12" spans="1:106" ht="15.75">
      <c r="A12" s="22"/>
      <c r="B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198"/>
      <c r="AP12" s="198"/>
      <c r="AQ12" s="198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O12" s="96"/>
      <c r="BP12" s="112"/>
      <c r="BQ12" s="112"/>
      <c r="BR12" s="112"/>
      <c r="BS12" s="112"/>
      <c r="BT12" s="112"/>
      <c r="BU12" s="112"/>
      <c r="BV12" s="96"/>
      <c r="BW12" s="96"/>
      <c r="BX12" s="112"/>
      <c r="BY12" s="112"/>
      <c r="BZ12" s="112"/>
      <c r="CA12" s="112"/>
      <c r="CB12" s="112"/>
      <c r="CC12" s="112"/>
      <c r="CD12" s="96"/>
      <c r="CM12" s="14"/>
      <c r="CN12" s="14"/>
      <c r="CO12" s="14"/>
      <c r="CP12" s="14"/>
      <c r="CQ12" s="14"/>
      <c r="CR12" s="14"/>
      <c r="CS12" s="98"/>
      <c r="CT12" s="14"/>
      <c r="CU12" s="14"/>
      <c r="CV12" s="14"/>
      <c r="CW12" s="14"/>
      <c r="CX12" s="14"/>
      <c r="CY12" s="13"/>
      <c r="DA12" s="14"/>
      <c r="DB12" s="14"/>
    </row>
    <row r="13" spans="1:106" ht="15.75">
      <c r="A13" s="21"/>
      <c r="B13" s="21"/>
      <c r="C13" s="124">
        <f>DATE(god,MONTH(AU18&amp;1),1)</f>
        <v>42401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160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O13" s="142"/>
      <c r="BP13" s="112"/>
      <c r="BQ13" s="112"/>
      <c r="BR13" s="112"/>
      <c r="BS13" s="112"/>
      <c r="BT13" s="112"/>
      <c r="BU13" s="112"/>
      <c r="BV13" s="143"/>
      <c r="BW13" s="96"/>
      <c r="BX13" s="144"/>
      <c r="BY13" s="144"/>
      <c r="BZ13" s="144"/>
      <c r="CA13" s="144"/>
      <c r="CB13" s="144"/>
      <c r="CC13" s="144"/>
      <c r="CD13" s="143"/>
      <c r="CL13" s="13"/>
      <c r="CM13" s="14"/>
      <c r="CN13" s="14"/>
      <c r="CO13" s="14"/>
      <c r="CP13" s="14"/>
      <c r="CQ13" s="14"/>
      <c r="CR13" s="14"/>
      <c r="CS13" s="13"/>
      <c r="CT13" s="14"/>
      <c r="CU13" s="14"/>
      <c r="CV13" s="14"/>
      <c r="CW13" s="14"/>
      <c r="CX13" s="14"/>
      <c r="CY13" s="13"/>
      <c r="DA13" s="14"/>
      <c r="DB13" s="14"/>
    </row>
    <row r="14" spans="1:106" ht="15.75">
      <c r="C14" s="147">
        <f>DATE(god,MONTH(AU18&amp;1),BA18)</f>
        <v>42429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16"/>
      <c r="BG14" s="16"/>
      <c r="BH14" s="16"/>
      <c r="BI14" s="16"/>
      <c r="BJ14" s="16"/>
      <c r="BK14" s="16"/>
      <c r="BO14" s="96"/>
      <c r="BP14" s="112"/>
      <c r="BQ14" s="112"/>
      <c r="BR14" s="112"/>
      <c r="BS14" s="112"/>
      <c r="BT14" s="112"/>
      <c r="BU14" s="112"/>
      <c r="BV14" s="96"/>
      <c r="BW14" s="96"/>
      <c r="BX14" s="144"/>
      <c r="BY14" s="144"/>
      <c r="BZ14" s="144"/>
      <c r="CA14" s="144"/>
      <c r="CB14" s="144"/>
      <c r="CC14" s="144"/>
      <c r="CD14" s="143"/>
      <c r="CL14" s="13"/>
      <c r="CS14" s="13"/>
    </row>
    <row r="15" spans="1:106" ht="15.75">
      <c r="C15" s="2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2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O15" s="96"/>
      <c r="BP15" s="112"/>
      <c r="BQ15" s="112"/>
      <c r="BR15" s="112"/>
      <c r="BS15" s="112"/>
      <c r="BT15" s="112"/>
      <c r="BU15" s="112"/>
      <c r="BV15" s="96"/>
      <c r="BW15" s="112"/>
      <c r="BX15" s="112"/>
      <c r="BY15" s="112"/>
      <c r="BZ15" s="112"/>
      <c r="CA15" s="112"/>
      <c r="CB15" s="112"/>
      <c r="CC15" s="112"/>
      <c r="CD15" s="96"/>
      <c r="CL15" s="13" t="s">
        <v>31</v>
      </c>
      <c r="CS15" s="98"/>
      <c r="CY15" s="13"/>
    </row>
    <row r="16" spans="1:106" ht="15" customHeight="1">
      <c r="D16" s="27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183" t="s">
        <v>17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95"/>
      <c r="BJ16" s="95"/>
      <c r="BK16" s="95"/>
      <c r="BL16" s="27"/>
      <c r="BO16" s="96"/>
      <c r="BP16" s="112"/>
      <c r="BQ16" s="112"/>
      <c r="BR16" s="112"/>
      <c r="BS16" s="112"/>
      <c r="BT16" s="112"/>
      <c r="BU16" s="112"/>
      <c r="BV16" s="96"/>
      <c r="BW16" s="112"/>
      <c r="BX16" s="112"/>
      <c r="BY16" s="112"/>
      <c r="BZ16" s="112"/>
      <c r="CA16" s="112"/>
      <c r="CB16" s="112"/>
      <c r="CC16" s="112"/>
      <c r="CD16" s="96"/>
      <c r="CL16" s="13" t="s">
        <v>32</v>
      </c>
    </row>
    <row r="17" spans="1:111" ht="15" customHeight="1"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95"/>
      <c r="BJ17" s="95"/>
      <c r="BK17" s="95"/>
      <c r="BL17" s="27"/>
      <c r="BO17" s="96"/>
      <c r="BP17" s="112"/>
      <c r="BQ17" s="112"/>
      <c r="BR17" s="112"/>
      <c r="BS17" s="112"/>
      <c r="BT17" s="112"/>
      <c r="BU17" s="112"/>
      <c r="BV17" s="96"/>
      <c r="BW17" s="112"/>
      <c r="BX17" s="131"/>
      <c r="BY17" s="131"/>
      <c r="BZ17" s="131"/>
      <c r="CA17" s="131"/>
      <c r="CB17" s="131"/>
      <c r="CC17" s="131"/>
      <c r="CD17" s="27"/>
      <c r="CL17" s="232" t="s">
        <v>39</v>
      </c>
      <c r="CM17" s="233"/>
      <c r="CN17" s="233"/>
      <c r="CO17" s="233"/>
      <c r="CP17" s="148"/>
      <c r="CQ17" s="148"/>
      <c r="CR17" s="148"/>
      <c r="CS17" s="148"/>
      <c r="CT17" s="148"/>
      <c r="CU17" s="148"/>
      <c r="CV17" s="148"/>
      <c r="CW17" s="148"/>
      <c r="CX17" s="148"/>
    </row>
    <row r="18" spans="1:111" ht="15" customHeight="1"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3"/>
      <c r="AN18" s="93"/>
      <c r="AO18" s="93"/>
      <c r="AP18" s="93"/>
      <c r="AQ18" s="199" t="s">
        <v>10</v>
      </c>
      <c r="AR18" s="199"/>
      <c r="AS18" s="199"/>
      <c r="AT18" s="199"/>
      <c r="AU18" s="206" t="s">
        <v>44</v>
      </c>
      <c r="AV18" s="206"/>
      <c r="AW18" s="206"/>
      <c r="AX18" s="206"/>
      <c r="AY18" s="208">
        <f>god</f>
        <v>2016</v>
      </c>
      <c r="AZ18" s="208"/>
      <c r="BA18" s="177">
        <f>DAY(DATE(god,MONTH(AU18&amp;1)+1,1)-1)</f>
        <v>29</v>
      </c>
      <c r="BB18" s="174" t="s">
        <v>11</v>
      </c>
      <c r="BC18" s="175"/>
      <c r="BD18" s="175"/>
      <c r="BE18" s="175"/>
      <c r="BF18" s="175"/>
      <c r="BG18" s="175"/>
      <c r="BH18" s="175"/>
      <c r="BI18" s="210"/>
      <c r="BJ18" s="210"/>
      <c r="BK18" s="210"/>
      <c r="BO18" s="96"/>
      <c r="BP18" s="112"/>
      <c r="BQ18" s="112"/>
      <c r="BR18" s="112"/>
      <c r="BS18" s="112"/>
      <c r="BT18" s="112"/>
      <c r="BU18" s="112"/>
      <c r="BV18" s="96"/>
      <c r="BW18" s="112"/>
      <c r="BX18" s="131"/>
      <c r="BY18" s="131"/>
      <c r="BZ18" s="131"/>
      <c r="CA18" s="131"/>
      <c r="CB18" s="131"/>
      <c r="CC18" s="131"/>
      <c r="CD18" s="27"/>
      <c r="CL18" s="232" t="s">
        <v>40</v>
      </c>
      <c r="CM18" s="158"/>
      <c r="CN18" s="158"/>
      <c r="CO18" s="158"/>
    </row>
    <row r="19" spans="1:111" ht="16.149999999999999" customHeight="1">
      <c r="D19" s="94"/>
      <c r="E19" s="243" t="s">
        <v>67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94"/>
      <c r="AK19" s="94"/>
      <c r="AL19" s="94"/>
      <c r="AM19" s="94"/>
      <c r="AN19" s="94"/>
      <c r="AO19" s="94"/>
      <c r="AP19" s="94"/>
      <c r="AQ19" s="200"/>
      <c r="AR19" s="200"/>
      <c r="AS19" s="200"/>
      <c r="AT19" s="200"/>
      <c r="AU19" s="207"/>
      <c r="AV19" s="207"/>
      <c r="AW19" s="207"/>
      <c r="AX19" s="207"/>
      <c r="AY19" s="209"/>
      <c r="AZ19" s="209"/>
      <c r="BA19" s="178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O19" s="96"/>
      <c r="BP19" s="112"/>
      <c r="BQ19" s="112"/>
      <c r="BR19" s="112"/>
      <c r="BS19" s="112"/>
      <c r="BT19" s="112"/>
      <c r="BU19" s="112"/>
      <c r="BV19" s="143"/>
      <c r="BW19" s="112"/>
      <c r="BX19" s="144"/>
      <c r="BY19" s="144"/>
      <c r="BZ19" s="144"/>
      <c r="CA19" s="144"/>
      <c r="CB19" s="144"/>
      <c r="CC19" s="144"/>
      <c r="CD19" s="143"/>
    </row>
    <row r="20" spans="1:111" ht="13.5" thickBot="1"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</row>
    <row r="21" spans="1:111" ht="19.5" customHeight="1" thickBot="1">
      <c r="A21" s="194" t="s">
        <v>30</v>
      </c>
      <c r="B21" s="191"/>
      <c r="C21" s="168" t="s">
        <v>12</v>
      </c>
      <c r="D21" s="213"/>
      <c r="E21" s="238" t="s">
        <v>66</v>
      </c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40"/>
      <c r="AJ21" s="238" t="str">
        <f>AU18</f>
        <v>februar</v>
      </c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40"/>
      <c r="BO21" s="11">
        <v>1</v>
      </c>
      <c r="BP21" s="29">
        <v>2</v>
      </c>
      <c r="BQ21" s="29">
        <v>3</v>
      </c>
      <c r="BR21" s="29">
        <v>4</v>
      </c>
      <c r="BS21" s="29">
        <v>7</v>
      </c>
      <c r="BT21" s="29">
        <v>9</v>
      </c>
      <c r="BU21" s="29">
        <v>11</v>
      </c>
      <c r="BV21" s="29">
        <v>15</v>
      </c>
      <c r="BW21" s="29">
        <v>17</v>
      </c>
      <c r="BX21" s="29">
        <v>25</v>
      </c>
      <c r="BY21" s="29">
        <v>26</v>
      </c>
      <c r="BZ21" s="29">
        <v>27</v>
      </c>
      <c r="CA21" s="29">
        <v>28</v>
      </c>
      <c r="CB21" s="29">
        <v>29</v>
      </c>
      <c r="CC21" s="29">
        <v>31</v>
      </c>
      <c r="CD21" s="29">
        <v>49</v>
      </c>
      <c r="CE21" s="29">
        <v>50</v>
      </c>
      <c r="CF21" s="29">
        <v>60</v>
      </c>
      <c r="CG21" s="29">
        <v>61</v>
      </c>
      <c r="CH21" s="12"/>
      <c r="CI21" s="205" t="str">
        <f>"Fond sati za obračun:"&amp; NETWORKDAYS(AJ$22,C$14)*8</f>
        <v>Fond sati za obračun:168</v>
      </c>
      <c r="CJ21" s="205"/>
      <c r="CK21" s="205"/>
      <c r="CL21" s="99">
        <f>NETWORKDAYS(AJ$22,C$14)*8</f>
        <v>168</v>
      </c>
    </row>
    <row r="22" spans="1:111" ht="18" customHeight="1">
      <c r="A22" s="195"/>
      <c r="B22" s="192"/>
      <c r="C22" s="169"/>
      <c r="D22" s="171"/>
      <c r="E22" s="3">
        <f t="shared" ref="E22:AH22" si="0">F22-1</f>
        <v>42370</v>
      </c>
      <c r="F22" s="3">
        <f t="shared" si="0"/>
        <v>42371</v>
      </c>
      <c r="G22" s="3">
        <f t="shared" si="0"/>
        <v>42372</v>
      </c>
      <c r="H22" s="3">
        <f t="shared" si="0"/>
        <v>42373</v>
      </c>
      <c r="I22" s="3">
        <f t="shared" si="0"/>
        <v>42374</v>
      </c>
      <c r="J22" s="3">
        <f t="shared" si="0"/>
        <v>42375</v>
      </c>
      <c r="K22" s="3">
        <f t="shared" si="0"/>
        <v>42376</v>
      </c>
      <c r="L22" s="3">
        <f t="shared" si="0"/>
        <v>42377</v>
      </c>
      <c r="M22" s="3">
        <f t="shared" si="0"/>
        <v>42378</v>
      </c>
      <c r="N22" s="3">
        <f t="shared" si="0"/>
        <v>42379</v>
      </c>
      <c r="O22" s="3">
        <f t="shared" si="0"/>
        <v>42380</v>
      </c>
      <c r="P22" s="3">
        <f t="shared" si="0"/>
        <v>42381</v>
      </c>
      <c r="Q22" s="3">
        <f t="shared" si="0"/>
        <v>42382</v>
      </c>
      <c r="R22" s="3">
        <f t="shared" si="0"/>
        <v>42383</v>
      </c>
      <c r="S22" s="3">
        <f t="shared" si="0"/>
        <v>42384</v>
      </c>
      <c r="T22" s="3">
        <f t="shared" si="0"/>
        <v>42385</v>
      </c>
      <c r="U22" s="3">
        <f t="shared" si="0"/>
        <v>42386</v>
      </c>
      <c r="V22" s="3">
        <f t="shared" si="0"/>
        <v>42387</v>
      </c>
      <c r="W22" s="3">
        <f t="shared" si="0"/>
        <v>42388</v>
      </c>
      <c r="X22" s="3">
        <f t="shared" si="0"/>
        <v>42389</v>
      </c>
      <c r="Y22" s="3">
        <f t="shared" si="0"/>
        <v>42390</v>
      </c>
      <c r="Z22" s="3">
        <f t="shared" si="0"/>
        <v>42391</v>
      </c>
      <c r="AA22" s="3">
        <f t="shared" si="0"/>
        <v>42392</v>
      </c>
      <c r="AB22" s="3">
        <f t="shared" si="0"/>
        <v>42393</v>
      </c>
      <c r="AC22" s="3">
        <f t="shared" si="0"/>
        <v>42394</v>
      </c>
      <c r="AD22" s="3">
        <f t="shared" si="0"/>
        <v>42395</v>
      </c>
      <c r="AE22" s="3">
        <f t="shared" si="0"/>
        <v>42396</v>
      </c>
      <c r="AF22" s="3">
        <f t="shared" si="0"/>
        <v>42397</v>
      </c>
      <c r="AG22" s="3">
        <f t="shared" si="0"/>
        <v>42398</v>
      </c>
      <c r="AH22" s="3">
        <f t="shared" si="0"/>
        <v>42399</v>
      </c>
      <c r="AI22" s="3">
        <f>AJ22-1</f>
        <v>42400</v>
      </c>
      <c r="AJ22" s="3">
        <f>DATE(god,MONTH(AU18&amp;1),1)</f>
        <v>42401</v>
      </c>
      <c r="AK22" s="241">
        <f>AJ22+1</f>
        <v>42402</v>
      </c>
      <c r="AL22" s="241">
        <f t="shared" ref="AL22:BK22" si="1">AK22+1</f>
        <v>42403</v>
      </c>
      <c r="AM22" s="241">
        <f t="shared" si="1"/>
        <v>42404</v>
      </c>
      <c r="AN22" s="241">
        <f t="shared" si="1"/>
        <v>42405</v>
      </c>
      <c r="AO22" s="241">
        <f t="shared" si="1"/>
        <v>42406</v>
      </c>
      <c r="AP22" s="241">
        <f t="shared" si="1"/>
        <v>42407</v>
      </c>
      <c r="AQ22" s="241">
        <f t="shared" si="1"/>
        <v>42408</v>
      </c>
      <c r="AR22" s="241">
        <f t="shared" si="1"/>
        <v>42409</v>
      </c>
      <c r="AS22" s="241">
        <f t="shared" si="1"/>
        <v>42410</v>
      </c>
      <c r="AT22" s="241">
        <f t="shared" si="1"/>
        <v>42411</v>
      </c>
      <c r="AU22" s="241">
        <f t="shared" si="1"/>
        <v>42412</v>
      </c>
      <c r="AV22" s="241">
        <f t="shared" si="1"/>
        <v>42413</v>
      </c>
      <c r="AW22" s="241">
        <f t="shared" si="1"/>
        <v>42414</v>
      </c>
      <c r="AX22" s="241">
        <f t="shared" si="1"/>
        <v>42415</v>
      </c>
      <c r="AY22" s="241">
        <f t="shared" si="1"/>
        <v>42416</v>
      </c>
      <c r="AZ22" s="241">
        <f t="shared" si="1"/>
        <v>42417</v>
      </c>
      <c r="BA22" s="241">
        <f t="shared" si="1"/>
        <v>42418</v>
      </c>
      <c r="BB22" s="241">
        <f t="shared" si="1"/>
        <v>42419</v>
      </c>
      <c r="BC22" s="241">
        <f t="shared" si="1"/>
        <v>42420</v>
      </c>
      <c r="BD22" s="241">
        <f t="shared" si="1"/>
        <v>42421</v>
      </c>
      <c r="BE22" s="241">
        <f t="shared" si="1"/>
        <v>42422</v>
      </c>
      <c r="BF22" s="241">
        <f t="shared" si="1"/>
        <v>42423</v>
      </c>
      <c r="BG22" s="241">
        <f t="shared" si="1"/>
        <v>42424</v>
      </c>
      <c r="BH22" s="241">
        <f t="shared" si="1"/>
        <v>42425</v>
      </c>
      <c r="BI22" s="241">
        <f t="shared" si="1"/>
        <v>42426</v>
      </c>
      <c r="BJ22" s="241">
        <f t="shared" si="1"/>
        <v>42427</v>
      </c>
      <c r="BK22" s="241">
        <f t="shared" si="1"/>
        <v>42428</v>
      </c>
      <c r="BL22" s="4">
        <f>IF(ISNUMBER(BK22),IF(DAY(BK22)&lt;BA18,BK22+1,""),"")</f>
        <v>42429</v>
      </c>
      <c r="BM22" s="242" t="str">
        <f>IF(ISNUMBER(BL22),IF(DAY(BL22)&lt;BA18,BL22+1,""),"")</f>
        <v/>
      </c>
      <c r="BN22" s="4" t="str">
        <f>IF(ISNUMBER(BM22),IF(DAY(BM22)&lt;BA18,BM22+1,""),"")</f>
        <v/>
      </c>
      <c r="BO22" s="224" t="s">
        <v>13</v>
      </c>
      <c r="BP22" s="226" t="s">
        <v>5</v>
      </c>
      <c r="BQ22" s="236" t="s">
        <v>0</v>
      </c>
      <c r="BR22" s="211" t="s">
        <v>2</v>
      </c>
      <c r="BS22" s="211" t="s">
        <v>41</v>
      </c>
      <c r="BT22" s="211" t="s">
        <v>1</v>
      </c>
      <c r="BU22" s="211" t="s">
        <v>7</v>
      </c>
      <c r="BV22" s="211" t="s">
        <v>14</v>
      </c>
      <c r="BW22" s="211" t="s">
        <v>8</v>
      </c>
      <c r="BX22" s="211" t="s">
        <v>15</v>
      </c>
      <c r="BY22" s="211" t="s">
        <v>42</v>
      </c>
      <c r="BZ22" s="203" t="s">
        <v>4</v>
      </c>
      <c r="CA22" s="203" t="s">
        <v>38</v>
      </c>
      <c r="CB22" s="203" t="s">
        <v>6</v>
      </c>
      <c r="CC22" s="203" t="s">
        <v>16</v>
      </c>
      <c r="CD22" s="203" t="s">
        <v>18</v>
      </c>
      <c r="CE22" s="203" t="s">
        <v>19</v>
      </c>
      <c r="CF22" s="203" t="s">
        <v>3</v>
      </c>
      <c r="CG22" s="203" t="s">
        <v>9</v>
      </c>
      <c r="CH22" s="216" t="s">
        <v>43</v>
      </c>
      <c r="CI22" s="218" t="s">
        <v>20</v>
      </c>
      <c r="CJ22" s="220"/>
      <c r="CK22" s="222" t="s">
        <v>21</v>
      </c>
      <c r="CL22" s="201" t="s">
        <v>22</v>
      </c>
      <c r="CM22" s="201" t="s">
        <v>23</v>
      </c>
      <c r="CN22" s="228" t="s">
        <v>24</v>
      </c>
      <c r="CO22" s="228" t="s">
        <v>25</v>
      </c>
      <c r="CP22" s="201" t="s">
        <v>26</v>
      </c>
      <c r="CQ22" s="201" t="s">
        <v>27</v>
      </c>
      <c r="CR22" s="201" t="s">
        <v>28</v>
      </c>
      <c r="CS22" s="201" t="s">
        <v>29</v>
      </c>
      <c r="CT22" s="201">
        <v>11</v>
      </c>
      <c r="CU22" s="201">
        <v>15</v>
      </c>
      <c r="CV22" s="201">
        <v>17</v>
      </c>
      <c r="CW22" s="201">
        <v>25</v>
      </c>
      <c r="CX22" s="201">
        <v>26</v>
      </c>
      <c r="CY22" s="201">
        <v>27</v>
      </c>
      <c r="CZ22" s="201">
        <v>28</v>
      </c>
      <c r="DA22" s="201">
        <v>29</v>
      </c>
      <c r="DB22" s="201">
        <v>31</v>
      </c>
      <c r="DC22" s="201">
        <v>49</v>
      </c>
      <c r="DD22" s="214">
        <v>50</v>
      </c>
    </row>
    <row r="23" spans="1:111" ht="18" customHeight="1" thickBot="1">
      <c r="A23" s="196"/>
      <c r="B23" s="193"/>
      <c r="C23" s="169"/>
      <c r="D23" s="172"/>
      <c r="E23" s="83" t="str">
        <f t="shared" ref="E23:AH23" si="2">TEXT(E22,"ddd")</f>
        <v>pet</v>
      </c>
      <c r="F23" s="83" t="str">
        <f t="shared" si="2"/>
        <v>sub</v>
      </c>
      <c r="G23" s="83" t="str">
        <f t="shared" si="2"/>
        <v>ned</v>
      </c>
      <c r="H23" s="83" t="str">
        <f t="shared" si="2"/>
        <v>pon</v>
      </c>
      <c r="I23" s="83" t="str">
        <f t="shared" si="2"/>
        <v>uto</v>
      </c>
      <c r="J23" s="83" t="str">
        <f t="shared" si="2"/>
        <v>sri</v>
      </c>
      <c r="K23" s="83" t="str">
        <f t="shared" si="2"/>
        <v>čet</v>
      </c>
      <c r="L23" s="83" t="str">
        <f t="shared" si="2"/>
        <v>pet</v>
      </c>
      <c r="M23" s="83" t="str">
        <f t="shared" si="2"/>
        <v>sub</v>
      </c>
      <c r="N23" s="83" t="str">
        <f t="shared" si="2"/>
        <v>ned</v>
      </c>
      <c r="O23" s="83" t="str">
        <f t="shared" si="2"/>
        <v>pon</v>
      </c>
      <c r="P23" s="83" t="str">
        <f t="shared" si="2"/>
        <v>uto</v>
      </c>
      <c r="Q23" s="83" t="str">
        <f t="shared" si="2"/>
        <v>sri</v>
      </c>
      <c r="R23" s="83" t="str">
        <f t="shared" si="2"/>
        <v>čet</v>
      </c>
      <c r="S23" s="83" t="str">
        <f t="shared" si="2"/>
        <v>pet</v>
      </c>
      <c r="T23" s="83" t="str">
        <f t="shared" si="2"/>
        <v>sub</v>
      </c>
      <c r="U23" s="83" t="str">
        <f t="shared" si="2"/>
        <v>ned</v>
      </c>
      <c r="V23" s="83" t="str">
        <f t="shared" si="2"/>
        <v>pon</v>
      </c>
      <c r="W23" s="83" t="str">
        <f t="shared" si="2"/>
        <v>uto</v>
      </c>
      <c r="X23" s="83" t="str">
        <f t="shared" si="2"/>
        <v>sri</v>
      </c>
      <c r="Y23" s="83" t="str">
        <f t="shared" si="2"/>
        <v>čet</v>
      </c>
      <c r="Z23" s="83" t="str">
        <f t="shared" si="2"/>
        <v>pet</v>
      </c>
      <c r="AA23" s="83" t="str">
        <f t="shared" si="2"/>
        <v>sub</v>
      </c>
      <c r="AB23" s="83" t="str">
        <f t="shared" si="2"/>
        <v>ned</v>
      </c>
      <c r="AC23" s="83" t="str">
        <f t="shared" si="2"/>
        <v>pon</v>
      </c>
      <c r="AD23" s="83" t="str">
        <f t="shared" si="2"/>
        <v>uto</v>
      </c>
      <c r="AE23" s="83" t="str">
        <f t="shared" si="2"/>
        <v>sri</v>
      </c>
      <c r="AF23" s="83" t="str">
        <f t="shared" si="2"/>
        <v>čet</v>
      </c>
      <c r="AG23" s="83" t="str">
        <f t="shared" si="2"/>
        <v>pet</v>
      </c>
      <c r="AH23" s="83" t="str">
        <f t="shared" si="2"/>
        <v>sub</v>
      </c>
      <c r="AI23" s="83" t="str">
        <f t="shared" ref="AI23:BM23" si="3">TEXT(AI22,"ddd")</f>
        <v>ned</v>
      </c>
      <c r="AJ23" s="83" t="str">
        <f t="shared" si="3"/>
        <v>pon</v>
      </c>
      <c r="AK23" s="83" t="str">
        <f t="shared" si="3"/>
        <v>uto</v>
      </c>
      <c r="AL23" s="83" t="str">
        <f t="shared" si="3"/>
        <v>sri</v>
      </c>
      <c r="AM23" s="83" t="str">
        <f t="shared" si="3"/>
        <v>čet</v>
      </c>
      <c r="AN23" s="83" t="str">
        <f t="shared" si="3"/>
        <v>pet</v>
      </c>
      <c r="AO23" s="83" t="str">
        <f t="shared" si="3"/>
        <v>sub</v>
      </c>
      <c r="AP23" s="83" t="str">
        <f t="shared" si="3"/>
        <v>ned</v>
      </c>
      <c r="AQ23" s="83" t="str">
        <f t="shared" si="3"/>
        <v>pon</v>
      </c>
      <c r="AR23" s="83" t="str">
        <f t="shared" si="3"/>
        <v>uto</v>
      </c>
      <c r="AS23" s="83" t="str">
        <f t="shared" si="3"/>
        <v>sri</v>
      </c>
      <c r="AT23" s="83" t="str">
        <f t="shared" si="3"/>
        <v>čet</v>
      </c>
      <c r="AU23" s="83" t="str">
        <f t="shared" si="3"/>
        <v>pet</v>
      </c>
      <c r="AV23" s="83" t="str">
        <f t="shared" si="3"/>
        <v>sub</v>
      </c>
      <c r="AW23" s="83" t="str">
        <f t="shared" si="3"/>
        <v>ned</v>
      </c>
      <c r="AX23" s="83" t="str">
        <f t="shared" si="3"/>
        <v>pon</v>
      </c>
      <c r="AY23" s="83" t="str">
        <f t="shared" si="3"/>
        <v>uto</v>
      </c>
      <c r="AZ23" s="83" t="str">
        <f t="shared" si="3"/>
        <v>sri</v>
      </c>
      <c r="BA23" s="83" t="str">
        <f t="shared" si="3"/>
        <v>čet</v>
      </c>
      <c r="BB23" s="83" t="str">
        <f t="shared" si="3"/>
        <v>pet</v>
      </c>
      <c r="BC23" s="83" t="str">
        <f t="shared" si="3"/>
        <v>sub</v>
      </c>
      <c r="BD23" s="83" t="str">
        <f t="shared" si="3"/>
        <v>ned</v>
      </c>
      <c r="BE23" s="83" t="str">
        <f t="shared" si="3"/>
        <v>pon</v>
      </c>
      <c r="BF23" s="83" t="str">
        <f t="shared" si="3"/>
        <v>uto</v>
      </c>
      <c r="BG23" s="83" t="str">
        <f t="shared" si="3"/>
        <v>sri</v>
      </c>
      <c r="BH23" s="83" t="str">
        <f t="shared" si="3"/>
        <v>čet</v>
      </c>
      <c r="BI23" s="83" t="str">
        <f t="shared" si="3"/>
        <v>pet</v>
      </c>
      <c r="BJ23" s="83" t="str">
        <f t="shared" si="3"/>
        <v>sub</v>
      </c>
      <c r="BK23" s="83" t="str">
        <f t="shared" si="3"/>
        <v>ned</v>
      </c>
      <c r="BL23" s="83" t="str">
        <f t="shared" si="3"/>
        <v>pon</v>
      </c>
      <c r="BM23" s="83" t="str">
        <f t="shared" si="3"/>
        <v/>
      </c>
      <c r="BN23" s="84" t="str">
        <f>TEXT(BN22,"ddd")</f>
        <v/>
      </c>
      <c r="BO23" s="225"/>
      <c r="BP23" s="211"/>
      <c r="BQ23" s="237"/>
      <c r="BR23" s="212"/>
      <c r="BS23" s="212"/>
      <c r="BT23" s="212"/>
      <c r="BU23" s="212"/>
      <c r="BV23" s="212"/>
      <c r="BW23" s="212"/>
      <c r="BX23" s="212"/>
      <c r="BY23" s="212"/>
      <c r="BZ23" s="204"/>
      <c r="CA23" s="204"/>
      <c r="CB23" s="204"/>
      <c r="CC23" s="204"/>
      <c r="CD23" s="204"/>
      <c r="CE23" s="204"/>
      <c r="CF23" s="204"/>
      <c r="CG23" s="204"/>
      <c r="CH23" s="217"/>
      <c r="CI23" s="219"/>
      <c r="CJ23" s="221"/>
      <c r="CK23" s="223"/>
      <c r="CL23" s="202"/>
      <c r="CM23" s="202"/>
      <c r="CN23" s="229"/>
      <c r="CO23" s="229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15"/>
    </row>
    <row r="24" spans="1:111" s="34" customFormat="1" ht="21.75" customHeight="1" thickBot="1">
      <c r="A24" s="74">
        <f>IF(ISBLANK(baza!A17),"",baza!A17)</f>
        <v>1</v>
      </c>
      <c r="B24" s="71">
        <f>IF(ISBLANK(baza!B17),"",baza!B17)</f>
        <v>1</v>
      </c>
      <c r="C24" s="132">
        <f>IF(ISBLANK(baza!C17),"",baza!C17)</f>
        <v>1</v>
      </c>
      <c r="D24" s="80" t="str">
        <f>IF(ISBLANK(baza!D17),"",baza!D17)</f>
        <v/>
      </c>
      <c r="E24" s="77" t="str">
        <f>IFERROR(VLOOKUP($B24,baza!$B$17:$BX$30,MATCH(E$22,baza!$B$15:$BX$15,0),FALSE),"")</f>
        <v>B</v>
      </c>
      <c r="F24" s="85" t="str">
        <f>IFERROR(VLOOKUP($B24,baza!$B$17:$BX$30,MATCH(F$22,baza!$B$15:$BX$15,0),FALSE),"")</f>
        <v>B</v>
      </c>
      <c r="G24" s="85" t="str">
        <f>IFERROR(VLOOKUP($B24,baza!$B$17:$BX$30,MATCH(G$22,baza!$B$15:$BX$15,0),FALSE),"")</f>
        <v>B</v>
      </c>
      <c r="H24" s="85" t="str">
        <f>IFERROR(VLOOKUP($B24,baza!$B$17:$BX$30,MATCH(H$22,baza!$B$15:$BX$15,0),FALSE),"")</f>
        <v>B</v>
      </c>
      <c r="I24" s="85" t="str">
        <f>IFERROR(VLOOKUP($B24,baza!$B$17:$BX$30,MATCH(I$22,baza!$B$15:$BX$15,0),FALSE),"")</f>
        <v>B</v>
      </c>
      <c r="J24" s="85" t="str">
        <f>IFERROR(VLOOKUP($B24,baza!$B$17:$BX$30,MATCH(J$22,baza!$B$15:$BX$15,0),FALSE),"")</f>
        <v>B</v>
      </c>
      <c r="K24" s="85" t="str">
        <f>IFERROR(VLOOKUP($B24,baza!$B$17:$BX$30,MATCH(K$22,baza!$B$15:$BX$15,0),FALSE),"")</f>
        <v>B</v>
      </c>
      <c r="L24" s="85" t="str">
        <f>IFERROR(VLOOKUP($B24,baza!$B$17:$BX$30,MATCH(L$22,baza!$B$15:$BX$15,0),FALSE),"")</f>
        <v>B</v>
      </c>
      <c r="M24" s="85" t="str">
        <f>IFERROR(VLOOKUP($B24,baza!$B$17:$BX$30,MATCH(M$22,baza!$B$15:$BX$15,0),FALSE),"")</f>
        <v>B</v>
      </c>
      <c r="N24" s="85" t="str">
        <f>IFERROR(VLOOKUP($B24,baza!$B$17:$BX$30,MATCH(N$22,baza!$B$15:$BX$15,0),FALSE),"")</f>
        <v>B</v>
      </c>
      <c r="O24" s="85" t="str">
        <f>IFERROR(VLOOKUP($B24,baza!$B$17:$BX$30,MATCH(O$22,baza!$B$15:$BX$15,0),FALSE),"")</f>
        <v>B</v>
      </c>
      <c r="P24" s="85" t="str">
        <f>IFERROR(VLOOKUP($B24,baza!$B$17:$BX$30,MATCH(P$22,baza!$B$15:$BX$15,0),FALSE),"")</f>
        <v>B</v>
      </c>
      <c r="Q24" s="85" t="str">
        <f>IFERROR(VLOOKUP($B24,baza!$B$17:$BX$30,MATCH(Q$22,baza!$B$15:$BX$15,0),FALSE),"")</f>
        <v>B</v>
      </c>
      <c r="R24" s="85" t="str">
        <f>IFERROR(VLOOKUP($B24,baza!$B$17:$BX$30,MATCH(R$22,baza!$B$15:$BX$15,0),FALSE),"")</f>
        <v>B</v>
      </c>
      <c r="S24" s="85" t="str">
        <f>IFERROR(VLOOKUP($B24,baza!$B$17:$BX$30,MATCH(S$22,baza!$B$15:$BX$15,0),FALSE),"")</f>
        <v>B</v>
      </c>
      <c r="T24" s="85" t="str">
        <f>IFERROR(VLOOKUP($B24,baza!$B$17:$BX$30,MATCH(T$22,baza!$B$15:$BX$15,0),FALSE),"")</f>
        <v>B</v>
      </c>
      <c r="U24" s="85" t="str">
        <f>IFERROR(VLOOKUP($B24,baza!$B$17:$BX$30,MATCH(U$22,baza!$B$15:$BX$15,0),FALSE),"")</f>
        <v>B</v>
      </c>
      <c r="V24" s="85" t="str">
        <f>IFERROR(VLOOKUP($B24,baza!$B$17:$BX$30,MATCH(V$22,baza!$B$15:$BX$15,0),FALSE),"")</f>
        <v>B</v>
      </c>
      <c r="W24" s="85" t="str">
        <f>IFERROR(VLOOKUP($B24,baza!$B$17:$BX$30,MATCH(W$22,baza!$B$15:$BX$15,0),FALSE),"")</f>
        <v>B</v>
      </c>
      <c r="X24" s="85" t="str">
        <f>IFERROR(VLOOKUP($B24,baza!$B$17:$BX$30,MATCH(X$22,baza!$B$15:$BX$15,0),FALSE),"")</f>
        <v>B</v>
      </c>
      <c r="Y24" s="85" t="str">
        <f>IFERROR(VLOOKUP($B24,baza!$B$17:$BX$30,MATCH(Y$22,baza!$B$15:$BX$15,0),FALSE),"")</f>
        <v>B</v>
      </c>
      <c r="Z24" s="85" t="str">
        <f>IFERROR(VLOOKUP($B24,baza!$B$17:$BX$30,MATCH(Z$22,baza!$B$15:$BX$15,0),FALSE),"")</f>
        <v>B</v>
      </c>
      <c r="AA24" s="85" t="str">
        <f>IFERROR(VLOOKUP($B24,baza!$B$17:$BX$30,MATCH(AA$22,baza!$B$15:$BX$15,0),FALSE),"")</f>
        <v>B</v>
      </c>
      <c r="AB24" s="85" t="str">
        <f>IFERROR(VLOOKUP($B24,baza!$B$17:$BX$30,MATCH(AB$22,baza!$B$15:$BX$15,0),FALSE),"")</f>
        <v>B</v>
      </c>
      <c r="AC24" s="85" t="str">
        <f>IFERROR(VLOOKUP($B24,baza!$B$17:$BX$30,MATCH(AC$22,baza!$B$15:$BX$15,0),FALSE),"")</f>
        <v>B</v>
      </c>
      <c r="AD24" s="85" t="str">
        <f>IFERROR(VLOOKUP($B24,baza!$B$17:$BX$30,MATCH(AD$22,baza!$B$15:$BX$15,0),FALSE),"")</f>
        <v>B</v>
      </c>
      <c r="AE24" s="85" t="str">
        <f>IFERROR(VLOOKUP($B24,baza!$B$17:$BX$30,MATCH(AE$22,baza!$B$15:$BX$15,0),FALSE),"")</f>
        <v>B</v>
      </c>
      <c r="AF24" s="85" t="str">
        <f>IFERROR(VLOOKUP($B24,baza!$B$17:$BX$30,MATCH(AF$22,baza!$B$15:$BX$15,0),FALSE),"")</f>
        <v>B</v>
      </c>
      <c r="AG24" s="85" t="str">
        <f>IFERROR(VLOOKUP($B24,baza!$B$17:$BX$30,MATCH(AG$22,baza!$B$15:$BX$15,0),FALSE),"")</f>
        <v>B</v>
      </c>
      <c r="AH24" s="85" t="str">
        <f>IFERROR(VLOOKUP($B24,baza!$B$17:$BX$30,MATCH(AH$22,baza!$B$15:$BX$15,0),FALSE),"")</f>
        <v>B</v>
      </c>
      <c r="AI24" s="134" t="str">
        <f>IFERROR(VLOOKUP($B24,baza!$B$17:$BX$30,MATCH(AI$22,baza!$B$15:$BX$15,0),FALSE),"")</f>
        <v>B</v>
      </c>
      <c r="AJ24" s="77" t="str">
        <f>IFERROR(VLOOKUP($B24,baza!$B$17:$BX$30,MATCH(AJ$22,baza!$B$15:$BX$15,0),FALSE),"")</f>
        <v>B</v>
      </c>
      <c r="AK24" s="85" t="str">
        <f>IFERROR(VLOOKUP($B24,baza!$B$17:$BX$30,MATCH(AK$22,baza!$B$15:$BX$15,0),FALSE),"")</f>
        <v>B</v>
      </c>
      <c r="AL24" s="85" t="str">
        <f>IFERROR(VLOOKUP($B24,baza!$B$17:$BX$30,MATCH(AL$22,baza!$B$15:$BX$15,0),FALSE),"")</f>
        <v>B</v>
      </c>
      <c r="AM24" s="85" t="str">
        <f>IFERROR(VLOOKUP($B24,baza!$B$17:$BX$30,MATCH(AM$22,baza!$B$15:$BX$15,0),FALSE),"")</f>
        <v>B</v>
      </c>
      <c r="AN24" s="85" t="str">
        <f>IFERROR(VLOOKUP($B24,baza!$B$17:$BX$30,MATCH(AN$22,baza!$B$15:$BX$15,0),FALSE),"")</f>
        <v>B</v>
      </c>
      <c r="AO24" s="85" t="str">
        <f>IFERROR(VLOOKUP($B24,baza!$B$17:$BX$30,MATCH(AO$22,baza!$B$15:$BX$15,0),FALSE),"")</f>
        <v>B</v>
      </c>
      <c r="AP24" s="85" t="str">
        <f>IFERROR(VLOOKUP($B24,baza!$B$17:$BX$30,MATCH(AP$22,baza!$B$15:$BX$15,0),FALSE),"")</f>
        <v>B</v>
      </c>
      <c r="AQ24" s="85" t="str">
        <f>IFERROR(VLOOKUP($B24,baza!$B$17:$BX$30,MATCH(AQ$22,baza!$B$15:$BX$15,0),FALSE),"")</f>
        <v>B</v>
      </c>
      <c r="AR24" s="85" t="str">
        <f>IFERROR(VLOOKUP($B24,baza!$B$17:$BX$30,MATCH(AR$22,baza!$B$15:$BX$15,0),FALSE),"")</f>
        <v>B</v>
      </c>
      <c r="AS24" s="85" t="str">
        <f>IFERROR(VLOOKUP($B24,baza!$B$17:$BX$30,MATCH(AS$22,baza!$B$15:$BX$15,0),FALSE),"")</f>
        <v>B</v>
      </c>
      <c r="AT24" s="85" t="str">
        <f>IFERROR(VLOOKUP($B24,baza!$B$17:$BX$30,MATCH(AT$22,baza!$B$15:$BX$15,0),FALSE),"")</f>
        <v>B</v>
      </c>
      <c r="AU24" s="85" t="str">
        <f>IFERROR(VLOOKUP($B24,baza!$B$17:$BX$30,MATCH(AU$22,baza!$B$15:$BX$15,0),FALSE),"")</f>
        <v>B</v>
      </c>
      <c r="AV24" s="85" t="str">
        <f>IFERROR(VLOOKUP($B24,baza!$B$17:$BX$30,MATCH(AV$22,baza!$B$15:$BX$15,0),FALSE),"")</f>
        <v>B</v>
      </c>
      <c r="AW24" s="85" t="str">
        <f>IFERROR(VLOOKUP($B24,baza!$B$17:$BX$30,MATCH(AW$22,baza!$B$15:$BX$15,0),FALSE),"")</f>
        <v>B</v>
      </c>
      <c r="AX24" s="85">
        <f>IFERROR(VLOOKUP($B24,baza!$B$17:$BX$30,MATCH(AX$22,baza!$B$15:$BX$15,0),FALSE),"")</f>
        <v>0</v>
      </c>
      <c r="AY24" s="85">
        <f>IFERROR(VLOOKUP($B24,baza!$B$17:$BX$30,MATCH(AY$22,baza!$B$15:$BX$15,0),FALSE),"")</f>
        <v>0</v>
      </c>
      <c r="AZ24" s="85">
        <f>IFERROR(VLOOKUP($B24,baza!$B$17:$BX$30,MATCH(AZ$22,baza!$B$15:$BX$15,0),FALSE),"")</f>
        <v>0</v>
      </c>
      <c r="BA24" s="85">
        <f>IFERROR(VLOOKUP($B24,baza!$B$17:$BX$30,MATCH(BA$22,baza!$B$15:$BX$15,0),FALSE),"")</f>
        <v>0</v>
      </c>
      <c r="BB24" s="85">
        <f>IFERROR(VLOOKUP($B24,baza!$B$17:$BX$30,MATCH(BB$22,baza!$B$15:$BX$15,0),FALSE),"")</f>
        <v>0</v>
      </c>
      <c r="BC24" s="85">
        <f>IFERROR(VLOOKUP($B24,baza!$B$17:$BX$30,MATCH(BC$22,baza!$B$15:$BX$15,0),FALSE),"")</f>
        <v>0</v>
      </c>
      <c r="BD24" s="85">
        <f>IFERROR(VLOOKUP($B24,baza!$B$17:$BX$30,MATCH(BD$22,baza!$B$15:$BX$15,0),FALSE),"")</f>
        <v>0</v>
      </c>
      <c r="BE24" s="85" t="str">
        <f>IFERROR(VLOOKUP($B24,baza!$B$17:$BX$30,MATCH(BE$22,baza!$B$15:$BX$15,0),FALSE),"")</f>
        <v>B</v>
      </c>
      <c r="BF24" s="85" t="str">
        <f>IFERROR(VLOOKUP($B24,baza!$B$17:$BX$30,MATCH(BF$22,baza!$B$15:$BX$15,0),FALSE),"")</f>
        <v>B</v>
      </c>
      <c r="BG24" s="85" t="str">
        <f>IFERROR(VLOOKUP($B24,baza!$B$17:$BX$30,MATCH(BG$22,baza!$B$15:$BX$15,0),FALSE),"")</f>
        <v>B</v>
      </c>
      <c r="BH24" s="85" t="str">
        <f>IFERROR(VLOOKUP($B24,baza!$B$17:$BX$30,MATCH(BH$22,baza!$B$15:$BX$15,0),FALSE),"")</f>
        <v>B</v>
      </c>
      <c r="BI24" s="85" t="str">
        <f>IFERROR(VLOOKUP($B24,baza!$B$17:$BX$30,MATCH(BI$22,baza!$B$15:$BX$15,0),FALSE),"")</f>
        <v>B</v>
      </c>
      <c r="BJ24" s="85" t="str">
        <f>IFERROR(VLOOKUP($B24,baza!$B$17:$BX$30,MATCH(BJ$22,baza!$B$15:$BX$15,0),FALSE),"")</f>
        <v>B</v>
      </c>
      <c r="BK24" s="85" t="str">
        <f>IFERROR(VLOOKUP($B24,baza!$B$17:$BX$30,MATCH(BK$22,baza!$B$15:$BX$15,0),FALSE),"")</f>
        <v>B</v>
      </c>
      <c r="BL24" s="85" t="str">
        <f>IFERROR(VLOOKUP($B24,baza!$B$17:$BX$30,MATCH(BL$22,baza!$B$15:$BX$15,0),FALSE),"")</f>
        <v>B</v>
      </c>
      <c r="BM24" s="85" t="str">
        <f>IFERROR(VLOOKUP($B24,baza!$B$17:$BX$30,MATCH(BM$22,baza!$B$15:$BX$15,0),FALSE),"")</f>
        <v/>
      </c>
      <c r="BN24" s="163" t="str">
        <f>IFERROR(VLOOKUP($B24,baza!$B$17:$BX$30,MATCH(BN$22,baza!$B$15:$BX$15,0),FALSE),"")</f>
        <v/>
      </c>
      <c r="BO24" s="115">
        <f>COUNTIF($AJ24:$BN24,BO$22)</f>
        <v>0</v>
      </c>
      <c r="BP24" s="88">
        <f t="shared" ref="BP24:CC37" si="4">COUNTIF($AJ24:$BN24,BP$22)</f>
        <v>0</v>
      </c>
      <c r="BQ24" s="234">
        <f>COUNTIF($AJ24:$BN24,BQ$22)-COUNTIFS($AJ$23:$BN$23,"sub",$AJ24:$BN24,"B")-COUNTIFS($AJ$23:$BN$23,"ned",$AJ24:$BN24,"B")</f>
        <v>16</v>
      </c>
      <c r="BR24" s="88">
        <f t="shared" si="4"/>
        <v>0</v>
      </c>
      <c r="BS24" s="88">
        <f t="shared" si="4"/>
        <v>0</v>
      </c>
      <c r="BT24" s="88">
        <f t="shared" si="4"/>
        <v>0</v>
      </c>
      <c r="BU24" s="88">
        <f t="shared" si="4"/>
        <v>0</v>
      </c>
      <c r="BV24" s="88">
        <f t="shared" si="4"/>
        <v>0</v>
      </c>
      <c r="BW24" s="88">
        <f t="shared" si="4"/>
        <v>0</v>
      </c>
      <c r="BX24" s="88">
        <f t="shared" si="4"/>
        <v>0</v>
      </c>
      <c r="BY24" s="88">
        <f t="shared" si="4"/>
        <v>0</v>
      </c>
      <c r="BZ24" s="88">
        <f t="shared" si="4"/>
        <v>0</v>
      </c>
      <c r="CA24" s="88">
        <f t="shared" si="4"/>
        <v>0</v>
      </c>
      <c r="CB24" s="88">
        <f t="shared" si="4"/>
        <v>0</v>
      </c>
      <c r="CC24" s="88">
        <f t="shared" si="4"/>
        <v>0</v>
      </c>
      <c r="CD24" s="116">
        <f>SUM(BO24,BT24,CF24)*2</f>
        <v>0</v>
      </c>
      <c r="CE24" s="88">
        <f>BO24</f>
        <v>0</v>
      </c>
      <c r="CF24" s="88">
        <f>COUNTIF($AJ24:$BN24,CF$22)</f>
        <v>0</v>
      </c>
      <c r="CG24" s="88">
        <f t="shared" ref="CG24:CH37" si="5">COUNTIF($AJ24:$BN24,CG$22)</f>
        <v>0</v>
      </c>
      <c r="CH24" s="117">
        <f t="shared" si="5"/>
        <v>0</v>
      </c>
      <c r="CI24" s="100">
        <f>IF(ISBLANK(A24),"",A24)</f>
        <v>1</v>
      </c>
      <c r="CJ24" s="32">
        <f>IF(ISBLANK(B24),"",B24)</f>
        <v>1</v>
      </c>
      <c r="CK24" s="137">
        <f>IF(ISBLANK(C24),"",C24)</f>
        <v>1</v>
      </c>
      <c r="CL24" s="152">
        <f t="shared" ref="CL24:CL37" si="6">IF(SUM(BO24,CF24,CG24)*8&gt;$CL$21,$CL$21,SUM(BO24,CF24,CG24)*8)</f>
        <v>0</v>
      </c>
      <c r="CM24" s="33">
        <f>(BP247*8)</f>
        <v>0</v>
      </c>
      <c r="CN24" s="230">
        <f>BQ24-CO24</f>
        <v>6</v>
      </c>
      <c r="CO24" s="231">
        <f>DF24</f>
        <v>10</v>
      </c>
      <c r="CP24" s="149"/>
      <c r="CQ24" s="33">
        <f>BolPreko30(baza!AJ17:BK17,baza!$AJ$15:$BK$15)</f>
        <v>10</v>
      </c>
      <c r="CR24" s="33">
        <f t="shared" ref="CR24:CR37" si="7">(BS24*8)</f>
        <v>0</v>
      </c>
      <c r="CS24" s="33">
        <f t="shared" ref="CS24:CS37" si="8">(BT24*8)</f>
        <v>0</v>
      </c>
      <c r="CT24" s="33">
        <f t="shared" ref="CT24:CT37" si="9">(BU24*8)</f>
        <v>0</v>
      </c>
      <c r="CU24" s="33">
        <f t="shared" ref="CU24:CU37" si="10">(BV24*8)</f>
        <v>0</v>
      </c>
      <c r="CV24" s="33">
        <f t="shared" ref="CV24:CV37" si="11">(BW24*8)</f>
        <v>0</v>
      </c>
      <c r="CW24" s="33">
        <f t="shared" ref="CW24:CW37" si="12">(BX24*8)</f>
        <v>0</v>
      </c>
      <c r="CX24" s="33">
        <f t="shared" ref="CX24:CX37" si="13">(BY24*8)</f>
        <v>0</v>
      </c>
      <c r="CY24" s="33">
        <f t="shared" ref="CY24:CY37" si="14">(BZ24*8)</f>
        <v>0</v>
      </c>
      <c r="CZ24" s="33">
        <f t="shared" ref="CZ24:CZ37" si="15">(CA24*8)</f>
        <v>0</v>
      </c>
      <c r="DA24" s="33">
        <f t="shared" ref="DA24:DA37" si="16">(CB24*8)</f>
        <v>0</v>
      </c>
      <c r="DB24" s="33">
        <f t="shared" ref="DB24:DB37" si="17">(CC24*8)</f>
        <v>0</v>
      </c>
      <c r="DC24" s="33">
        <f t="shared" ref="DC24:DC37" si="18">CD24</f>
        <v>0</v>
      </c>
      <c r="DD24" s="31">
        <f t="shared" ref="DD24:DD37" si="19">CE24</f>
        <v>0</v>
      </c>
      <c r="DF24" s="140">
        <f>BolPreko30(baza!AJ17:BL17,baza!$AJ$15:$BL$15)</f>
        <v>10</v>
      </c>
      <c r="DG24" s="122" t="s">
        <v>46</v>
      </c>
    </row>
    <row r="25" spans="1:111" s="34" customFormat="1" ht="21.75" customHeight="1">
      <c r="A25" s="75">
        <f>IF(ISBLANK(baza!A18),"",baza!A18)</f>
        <v>2</v>
      </c>
      <c r="B25" s="72">
        <f>IF(ISBLANK(baza!B18),"",baza!B18)</f>
        <v>2</v>
      </c>
      <c r="C25" s="133">
        <f>IF(ISBLANK(baza!C18),"",baza!C18)</f>
        <v>2</v>
      </c>
      <c r="D25" s="81" t="str">
        <f>IF(ISBLANK(baza!D18),"",baza!D18)</f>
        <v/>
      </c>
      <c r="E25" s="86" t="str">
        <f>IFERROR(VLOOKUP($B25,baza!$B$17:$BX$30,MATCH(E$22,baza!$B$15:$BX$15,0),FALSE),"")</f>
        <v>B</v>
      </c>
      <c r="F25" s="78" t="str">
        <f>IFERROR(VLOOKUP($B25,baza!$B$17:$BX$30,MATCH(F$22,baza!$B$15:$BX$15,0),FALSE),"")</f>
        <v>B</v>
      </c>
      <c r="G25" s="78" t="str">
        <f>IFERROR(VLOOKUP($B25,baza!$B$17:$BX$30,MATCH(G$22,baza!$B$15:$BX$15,0),FALSE),"")</f>
        <v>B</v>
      </c>
      <c r="H25" s="78" t="str">
        <f>IFERROR(VLOOKUP($B25,baza!$B$17:$BX$30,MATCH(H$22,baza!$B$15:$BX$15,0),FALSE),"")</f>
        <v>B</v>
      </c>
      <c r="I25" s="78" t="str">
        <f>IFERROR(VLOOKUP($B25,baza!$B$17:$BX$30,MATCH(I$22,baza!$B$15:$BX$15,0),FALSE),"")</f>
        <v>B</v>
      </c>
      <c r="J25" s="78" t="str">
        <f>IFERROR(VLOOKUP($B25,baza!$B$17:$BX$30,MATCH(J$22,baza!$B$15:$BX$15,0),FALSE),"")</f>
        <v>B</v>
      </c>
      <c r="K25" s="78" t="str">
        <f>IFERROR(VLOOKUP($B25,baza!$B$17:$BX$30,MATCH(K$22,baza!$B$15:$BX$15,0),FALSE),"")</f>
        <v>B</v>
      </c>
      <c r="L25" s="78" t="str">
        <f>IFERROR(VLOOKUP($B25,baza!$B$17:$BX$30,MATCH(L$22,baza!$B$15:$BX$15,0),FALSE),"")</f>
        <v>B</v>
      </c>
      <c r="M25" s="78" t="str">
        <f>IFERROR(VLOOKUP($B25,baza!$B$17:$BX$30,MATCH(M$22,baza!$B$15:$BX$15,0),FALSE),"")</f>
        <v>B</v>
      </c>
      <c r="N25" s="78" t="str">
        <f>IFERROR(VLOOKUP($B25,baza!$B$17:$BX$30,MATCH(N$22,baza!$B$15:$BX$15,0),FALSE),"")</f>
        <v>B</v>
      </c>
      <c r="O25" s="78" t="str">
        <f>IFERROR(VLOOKUP($B25,baza!$B$17:$BX$30,MATCH(O$22,baza!$B$15:$BX$15,0),FALSE),"")</f>
        <v>B</v>
      </c>
      <c r="P25" s="78" t="str">
        <f>IFERROR(VLOOKUP($B25,baza!$B$17:$BX$30,MATCH(P$22,baza!$B$15:$BX$15,0),FALSE),"")</f>
        <v>B</v>
      </c>
      <c r="Q25" s="78" t="str">
        <f>IFERROR(VLOOKUP($B25,baza!$B$17:$BX$30,MATCH(Q$22,baza!$B$15:$BX$15,0),FALSE),"")</f>
        <v>B</v>
      </c>
      <c r="R25" s="78" t="str">
        <f>IFERROR(VLOOKUP($B25,baza!$B$17:$BX$30,MATCH(R$22,baza!$B$15:$BX$15,0),FALSE),"")</f>
        <v>B</v>
      </c>
      <c r="S25" s="78" t="str">
        <f>IFERROR(VLOOKUP($B25,baza!$B$17:$BX$30,MATCH(S$22,baza!$B$15:$BX$15,0),FALSE),"")</f>
        <v>B</v>
      </c>
      <c r="T25" s="78" t="str">
        <f>IFERROR(VLOOKUP($B25,baza!$B$17:$BX$30,MATCH(T$22,baza!$B$15:$BX$15,0),FALSE),"")</f>
        <v>B</v>
      </c>
      <c r="U25" s="78" t="str">
        <f>IFERROR(VLOOKUP($B25,baza!$B$17:$BX$30,MATCH(U$22,baza!$B$15:$BX$15,0),FALSE),"")</f>
        <v>B</v>
      </c>
      <c r="V25" s="78" t="str">
        <f>IFERROR(VLOOKUP($B25,baza!$B$17:$BX$30,MATCH(V$22,baza!$B$15:$BX$15,0),FALSE),"")</f>
        <v>B</v>
      </c>
      <c r="W25" s="78" t="str">
        <f>IFERROR(VLOOKUP($B25,baza!$B$17:$BX$30,MATCH(W$22,baza!$B$15:$BX$15,0),FALSE),"")</f>
        <v>B</v>
      </c>
      <c r="X25" s="78" t="str">
        <f>IFERROR(VLOOKUP($B25,baza!$B$17:$BX$30,MATCH(X$22,baza!$B$15:$BX$15,0),FALSE),"")</f>
        <v>B</v>
      </c>
      <c r="Y25" s="78" t="str">
        <f>IFERROR(VLOOKUP($B25,baza!$B$17:$BX$30,MATCH(Y$22,baza!$B$15:$BX$15,0),FALSE),"")</f>
        <v>B</v>
      </c>
      <c r="Z25" s="78" t="str">
        <f>IFERROR(VLOOKUP($B25,baza!$B$17:$BX$30,MATCH(Z$22,baza!$B$15:$BX$15,0),FALSE),"")</f>
        <v>B</v>
      </c>
      <c r="AA25" s="78" t="str">
        <f>IFERROR(VLOOKUP($B25,baza!$B$17:$BX$30,MATCH(AA$22,baza!$B$15:$BX$15,0),FALSE),"")</f>
        <v>B</v>
      </c>
      <c r="AB25" s="78" t="str">
        <f>IFERROR(VLOOKUP($B25,baza!$B$17:$BX$30,MATCH(AB$22,baza!$B$15:$BX$15,0),FALSE),"")</f>
        <v>B</v>
      </c>
      <c r="AC25" s="78" t="str">
        <f>IFERROR(VLOOKUP($B25,baza!$B$17:$BX$30,MATCH(AC$22,baza!$B$15:$BX$15,0),FALSE),"")</f>
        <v>B</v>
      </c>
      <c r="AD25" s="78" t="str">
        <f>IFERROR(VLOOKUP($B25,baza!$B$17:$BX$30,MATCH(AD$22,baza!$B$15:$BX$15,0),FALSE),"")</f>
        <v>B</v>
      </c>
      <c r="AE25" s="78" t="str">
        <f>IFERROR(VLOOKUP($B25,baza!$B$17:$BX$30,MATCH(AE$22,baza!$B$15:$BX$15,0),FALSE),"")</f>
        <v>B</v>
      </c>
      <c r="AF25" s="78" t="str">
        <f>IFERROR(VLOOKUP($B25,baza!$B$17:$BX$30,MATCH(AF$22,baza!$B$15:$BX$15,0),FALSE),"")</f>
        <v>B</v>
      </c>
      <c r="AG25" s="78" t="str">
        <f>IFERROR(VLOOKUP($B25,baza!$B$17:$BX$30,MATCH(AG$22,baza!$B$15:$BX$15,0),FALSE),"")</f>
        <v>B</v>
      </c>
      <c r="AH25" s="78" t="str">
        <f>IFERROR(VLOOKUP($B25,baza!$B$17:$BX$30,MATCH(AH$22,baza!$B$15:$BX$15,0),FALSE),"")</f>
        <v>B</v>
      </c>
      <c r="AI25" s="135" t="str">
        <f>IFERROR(VLOOKUP($B25,baza!$B$17:$BX$30,MATCH(AI$22,baza!$B$15:$BX$15,0),FALSE),"")</f>
        <v>B</v>
      </c>
      <c r="AJ25" s="86" t="str">
        <f>IFERROR(VLOOKUP($B25,baza!$B$17:$BX$30,MATCH(AJ$22,baza!$B$15:$BX$15,0),FALSE),"")</f>
        <v>B</v>
      </c>
      <c r="AK25" s="78" t="str">
        <f>IFERROR(VLOOKUP($B25,baza!$B$17:$BX$30,MATCH(AK$22,baza!$B$15:$BX$15,0),FALSE),"")</f>
        <v>B</v>
      </c>
      <c r="AL25" s="78" t="str">
        <f>IFERROR(VLOOKUP($B25,baza!$B$17:$BX$30,MATCH(AL$22,baza!$B$15:$BX$15,0),FALSE),"")</f>
        <v>B</v>
      </c>
      <c r="AM25" s="78" t="str">
        <f>IFERROR(VLOOKUP($B25,baza!$B$17:$BX$30,MATCH(AM$22,baza!$B$15:$BX$15,0),FALSE),"")</f>
        <v>B</v>
      </c>
      <c r="AN25" s="78" t="str">
        <f>IFERROR(VLOOKUP($B25,baza!$B$17:$BX$30,MATCH(AN$22,baza!$B$15:$BX$15,0),FALSE),"")</f>
        <v>B</v>
      </c>
      <c r="AO25" s="78" t="str">
        <f>IFERROR(VLOOKUP($B25,baza!$B$17:$BX$30,MATCH(AO$22,baza!$B$15:$BX$15,0),FALSE),"")</f>
        <v>B</v>
      </c>
      <c r="AP25" s="78" t="str">
        <f>IFERROR(VLOOKUP($B25,baza!$B$17:$BX$30,MATCH(AP$22,baza!$B$15:$BX$15,0),FALSE),"")</f>
        <v>B</v>
      </c>
      <c r="AQ25" s="78" t="str">
        <f>IFERROR(VLOOKUP($B25,baza!$B$17:$BX$30,MATCH(AQ$22,baza!$B$15:$BX$15,0),FALSE),"")</f>
        <v>B</v>
      </c>
      <c r="AR25" s="78" t="str">
        <f>IFERROR(VLOOKUP($B25,baza!$B$17:$BX$30,MATCH(AR$22,baza!$B$15:$BX$15,0),FALSE),"")</f>
        <v>B</v>
      </c>
      <c r="AS25" s="78" t="str">
        <f>IFERROR(VLOOKUP($B25,baza!$B$17:$BX$30,MATCH(AS$22,baza!$B$15:$BX$15,0),FALSE),"")</f>
        <v>B</v>
      </c>
      <c r="AT25" s="78" t="str">
        <f>IFERROR(VLOOKUP($B25,baza!$B$17:$BX$30,MATCH(AT$22,baza!$B$15:$BX$15,0),FALSE),"")</f>
        <v>B</v>
      </c>
      <c r="AU25" s="78" t="str">
        <f>IFERROR(VLOOKUP($B25,baza!$B$17:$BX$30,MATCH(AU$22,baza!$B$15:$BX$15,0),FALSE),"")</f>
        <v>B</v>
      </c>
      <c r="AV25" s="78" t="str">
        <f>IFERROR(VLOOKUP($B25,baza!$B$17:$BX$30,MATCH(AV$22,baza!$B$15:$BX$15,0),FALSE),"")</f>
        <v>B</v>
      </c>
      <c r="AW25" s="78" t="str">
        <f>IFERROR(VLOOKUP($B25,baza!$B$17:$BX$30,MATCH(AW$22,baza!$B$15:$BX$15,0),FALSE),"")</f>
        <v>B</v>
      </c>
      <c r="AX25" s="78">
        <f>IFERROR(VLOOKUP($B25,baza!$B$17:$BX$30,MATCH(AX$22,baza!$B$15:$BX$15,0),FALSE),"")</f>
        <v>0</v>
      </c>
      <c r="AY25" s="78">
        <f>IFERROR(VLOOKUP($B25,baza!$B$17:$BX$30,MATCH(AY$22,baza!$B$15:$BX$15,0),FALSE),"")</f>
        <v>0</v>
      </c>
      <c r="AZ25" s="78">
        <f>IFERROR(VLOOKUP($B25,baza!$B$17:$BX$30,MATCH(AZ$22,baza!$B$15:$BX$15,0),FALSE),"")</f>
        <v>0</v>
      </c>
      <c r="BA25" s="78">
        <f>IFERROR(VLOOKUP($B25,baza!$B$17:$BX$30,MATCH(BA$22,baza!$B$15:$BX$15,0),FALSE),"")</f>
        <v>0</v>
      </c>
      <c r="BB25" s="78">
        <f>IFERROR(VLOOKUP($B25,baza!$B$17:$BX$30,MATCH(BB$22,baza!$B$15:$BX$15,0),FALSE),"")</f>
        <v>0</v>
      </c>
      <c r="BC25" s="78">
        <f>IFERROR(VLOOKUP($B25,baza!$B$17:$BX$30,MATCH(BC$22,baza!$B$15:$BX$15,0),FALSE),"")</f>
        <v>0</v>
      </c>
      <c r="BD25" s="78">
        <f>IFERROR(VLOOKUP($B25,baza!$B$17:$BX$30,MATCH(BD$22,baza!$B$15:$BX$15,0),FALSE),"")</f>
        <v>0</v>
      </c>
      <c r="BE25" s="78" t="str">
        <f>IFERROR(VLOOKUP($B25,baza!$B$17:$BX$30,MATCH(BE$22,baza!$B$15:$BX$15,0),FALSE),"")</f>
        <v>B</v>
      </c>
      <c r="BF25" s="78" t="str">
        <f>IFERROR(VLOOKUP($B25,baza!$B$17:$BX$30,MATCH(BF$22,baza!$B$15:$BX$15,0),FALSE),"")</f>
        <v>B</v>
      </c>
      <c r="BG25" s="78" t="str">
        <f>IFERROR(VLOOKUP($B25,baza!$B$17:$BX$30,MATCH(BG$22,baza!$B$15:$BX$15,0),FALSE),"")</f>
        <v>B</v>
      </c>
      <c r="BH25" s="78" t="str">
        <f>IFERROR(VLOOKUP($B25,baza!$B$17:$BX$30,MATCH(BH$22,baza!$B$15:$BX$15,0),FALSE),"")</f>
        <v>B</v>
      </c>
      <c r="BI25" s="78" t="str">
        <f>IFERROR(VLOOKUP($B25,baza!$B$17:$BX$30,MATCH(BI$22,baza!$B$15:$BX$15,0),FALSE),"")</f>
        <v>B</v>
      </c>
      <c r="BJ25" s="78" t="str">
        <f>IFERROR(VLOOKUP($B25,baza!$B$17:$BX$30,MATCH(BJ$22,baza!$B$15:$BX$15,0),FALSE),"")</f>
        <v>B</v>
      </c>
      <c r="BK25" s="78" t="str">
        <f>IFERROR(VLOOKUP($B25,baza!$B$17:$BX$30,MATCH(BK$22,baza!$B$15:$BX$15,0),FALSE),"")</f>
        <v>B</v>
      </c>
      <c r="BL25" s="78" t="str">
        <f>IFERROR(VLOOKUP($B25,baza!$B$17:$BX$30,MATCH(BL$22,baza!$B$15:$BX$15,0),FALSE),"")</f>
        <v>B</v>
      </c>
      <c r="BM25" s="78" t="str">
        <f>IFERROR(VLOOKUP($B25,baza!$B$17:$BX$30,MATCH(BM$22,baza!$B$15:$BX$15,0),FALSE),"")</f>
        <v/>
      </c>
      <c r="BN25" s="164" t="str">
        <f>IFERROR(VLOOKUP($B25,baza!$B$17:$BX$30,MATCH(BN$22,baza!$B$15:$BX$15,0),FALSE),"")</f>
        <v/>
      </c>
      <c r="BO25" s="101">
        <f t="shared" ref="BO25:BO37" si="20">COUNTIF($AJ25:$BN25,BO$22)</f>
        <v>0</v>
      </c>
      <c r="BP25" s="89">
        <f t="shared" si="4"/>
        <v>0</v>
      </c>
      <c r="BQ25" s="235">
        <f t="shared" ref="BQ25:BQ37" si="21">COUNTIF($AJ25:$BN25,BQ$22)-COUNTIFS($AJ$23:$BN$23,"sub",$AJ25:$BN25,"B")-COUNTIFS($AJ$23:$BN$23,"ned",$AJ25:$BN25,"B")</f>
        <v>16</v>
      </c>
      <c r="BR25" s="89">
        <f t="shared" si="4"/>
        <v>0</v>
      </c>
      <c r="BS25" s="89">
        <f t="shared" si="4"/>
        <v>0</v>
      </c>
      <c r="BT25" s="89">
        <f t="shared" si="4"/>
        <v>0</v>
      </c>
      <c r="BU25" s="89">
        <f t="shared" si="4"/>
        <v>0</v>
      </c>
      <c r="BV25" s="89">
        <f t="shared" si="4"/>
        <v>0</v>
      </c>
      <c r="BW25" s="89">
        <f t="shared" si="4"/>
        <v>0</v>
      </c>
      <c r="BX25" s="89">
        <f t="shared" si="4"/>
        <v>0</v>
      </c>
      <c r="BY25" s="89">
        <f t="shared" si="4"/>
        <v>0</v>
      </c>
      <c r="BZ25" s="89">
        <f t="shared" si="4"/>
        <v>0</v>
      </c>
      <c r="CA25" s="89">
        <f t="shared" si="4"/>
        <v>0</v>
      </c>
      <c r="CB25" s="89">
        <f t="shared" si="4"/>
        <v>0</v>
      </c>
      <c r="CC25" s="89">
        <f t="shared" si="4"/>
        <v>0</v>
      </c>
      <c r="CD25" s="102">
        <f t="shared" ref="CD25:CD37" si="22">SUM(BO25,BT25,CF25)*2</f>
        <v>0</v>
      </c>
      <c r="CE25" s="89">
        <f t="shared" ref="CE25:CE37" si="23">BO25</f>
        <v>0</v>
      </c>
      <c r="CF25" s="89">
        <f t="shared" ref="CF25:CF37" si="24">COUNTIF($AJ25:$BN25,CF$22)</f>
        <v>0</v>
      </c>
      <c r="CG25" s="89">
        <f t="shared" si="5"/>
        <v>0</v>
      </c>
      <c r="CH25" s="113">
        <f t="shared" si="5"/>
        <v>0</v>
      </c>
      <c r="CI25" s="103">
        <f t="shared" ref="CI25:CK38" si="25">IF(ISBLANK(A25),"",A25)</f>
        <v>2</v>
      </c>
      <c r="CJ25" s="37">
        <f t="shared" si="25"/>
        <v>2</v>
      </c>
      <c r="CK25" s="138">
        <f t="shared" si="25"/>
        <v>2</v>
      </c>
      <c r="CL25" s="104">
        <f t="shared" si="6"/>
        <v>0</v>
      </c>
      <c r="CM25" s="105">
        <f t="shared" ref="CM25:CM37" si="26">(BP248*8)</f>
        <v>0</v>
      </c>
      <c r="CN25" s="105"/>
      <c r="CO25" s="106"/>
      <c r="CP25" s="150"/>
      <c r="CQ25" s="33">
        <f>BolPreko30(AJ25:BK25,baza!$AJ$22:$BK$22)</f>
        <v>0</v>
      </c>
      <c r="CR25" s="105">
        <f t="shared" si="7"/>
        <v>0</v>
      </c>
      <c r="CS25" s="105">
        <f t="shared" si="8"/>
        <v>0</v>
      </c>
      <c r="CT25" s="105">
        <f t="shared" si="9"/>
        <v>0</v>
      </c>
      <c r="CU25" s="105">
        <f t="shared" si="10"/>
        <v>0</v>
      </c>
      <c r="CV25" s="105">
        <f t="shared" si="11"/>
        <v>0</v>
      </c>
      <c r="CW25" s="105">
        <f t="shared" si="12"/>
        <v>0</v>
      </c>
      <c r="CX25" s="105">
        <f t="shared" si="13"/>
        <v>0</v>
      </c>
      <c r="CY25" s="105">
        <f t="shared" si="14"/>
        <v>0</v>
      </c>
      <c r="CZ25" s="105">
        <f t="shared" si="15"/>
        <v>0</v>
      </c>
      <c r="DA25" s="105">
        <f t="shared" si="16"/>
        <v>0</v>
      </c>
      <c r="DB25" s="105">
        <f t="shared" si="17"/>
        <v>0</v>
      </c>
      <c r="DC25" s="105">
        <f t="shared" si="18"/>
        <v>0</v>
      </c>
      <c r="DD25" s="106">
        <f t="shared" si="19"/>
        <v>0</v>
      </c>
      <c r="DF25" s="154" t="e">
        <f>BolPreko30(AJ25:BN25,$AJ$22:$BN$22)</f>
        <v>#VALUE!</v>
      </c>
      <c r="DG25" s="122" t="s">
        <v>47</v>
      </c>
    </row>
    <row r="26" spans="1:111" s="34" customFormat="1" ht="21.75" customHeight="1">
      <c r="A26" s="75">
        <f>IF(ISBLANK(baza!A19),"",baza!A19)</f>
        <v>3</v>
      </c>
      <c r="B26" s="72">
        <f>IF(ISBLANK(baza!B19),"",baza!B19)</f>
        <v>3</v>
      </c>
      <c r="C26" s="133">
        <f>IF(ISBLANK(baza!C19),"",baza!C19)</f>
        <v>3</v>
      </c>
      <c r="D26" s="81" t="str">
        <f>IF(ISBLANK(baza!D19),"",baza!D19)</f>
        <v/>
      </c>
      <c r="E26" s="86">
        <f>IFERROR(VLOOKUP($B26,baza!$B$17:$BX$30,MATCH(E$22,baza!$B$15:$BX$15,0),FALSE),"")</f>
        <v>0</v>
      </c>
      <c r="F26" s="78">
        <f>IFERROR(VLOOKUP($B26,baza!$B$17:$BX$30,MATCH(F$22,baza!$B$15:$BX$15,0),FALSE),"")</f>
        <v>0</v>
      </c>
      <c r="G26" s="78">
        <f>IFERROR(VLOOKUP($B26,baza!$B$17:$BX$30,MATCH(G$22,baza!$B$15:$BX$15,0),FALSE),"")</f>
        <v>0</v>
      </c>
      <c r="H26" s="78">
        <f>IFERROR(VLOOKUP($B26,baza!$B$17:$BX$30,MATCH(H$22,baza!$B$15:$BX$15,0),FALSE),"")</f>
        <v>0</v>
      </c>
      <c r="I26" s="78">
        <f>IFERROR(VLOOKUP($B26,baza!$B$17:$BX$30,MATCH(I$22,baza!$B$15:$BX$15,0),FALSE),"")</f>
        <v>0</v>
      </c>
      <c r="J26" s="78">
        <f>IFERROR(VLOOKUP($B26,baza!$B$17:$BX$30,MATCH(J$22,baza!$B$15:$BX$15,0),FALSE),"")</f>
        <v>0</v>
      </c>
      <c r="K26" s="78">
        <f>IFERROR(VLOOKUP($B26,baza!$B$17:$BX$30,MATCH(K$22,baza!$B$15:$BX$15,0),FALSE),"")</f>
        <v>0</v>
      </c>
      <c r="L26" s="78">
        <f>IFERROR(VLOOKUP($B26,baza!$B$17:$BX$30,MATCH(L$22,baza!$B$15:$BX$15,0),FALSE),"")</f>
        <v>0</v>
      </c>
      <c r="M26" s="78">
        <f>IFERROR(VLOOKUP($B26,baza!$B$17:$BX$30,MATCH(M$22,baza!$B$15:$BX$15,0),FALSE),"")</f>
        <v>0</v>
      </c>
      <c r="N26" s="78">
        <f>IFERROR(VLOOKUP($B26,baza!$B$17:$BX$30,MATCH(N$22,baza!$B$15:$BX$15,0),FALSE),"")</f>
        <v>0</v>
      </c>
      <c r="O26" s="78">
        <f>IFERROR(VLOOKUP($B26,baza!$B$17:$BX$30,MATCH(O$22,baza!$B$15:$BX$15,0),FALSE),"")</f>
        <v>0</v>
      </c>
      <c r="P26" s="78">
        <f>IFERROR(VLOOKUP($B26,baza!$B$17:$BX$30,MATCH(P$22,baza!$B$15:$BX$15,0),FALSE),"")</f>
        <v>0</v>
      </c>
      <c r="Q26" s="78">
        <f>IFERROR(VLOOKUP($B26,baza!$B$17:$BX$30,MATCH(Q$22,baza!$B$15:$BX$15,0),FALSE),"")</f>
        <v>0</v>
      </c>
      <c r="R26" s="78">
        <f>IFERROR(VLOOKUP($B26,baza!$B$17:$BX$30,MATCH(R$22,baza!$B$15:$BX$15,0),FALSE),"")</f>
        <v>0</v>
      </c>
      <c r="S26" s="78">
        <f>IFERROR(VLOOKUP($B26,baza!$B$17:$BX$30,MATCH(S$22,baza!$B$15:$BX$15,0),FALSE),"")</f>
        <v>0</v>
      </c>
      <c r="T26" s="78">
        <f>IFERROR(VLOOKUP($B26,baza!$B$17:$BX$30,MATCH(T$22,baza!$B$15:$BX$15,0),FALSE),"")</f>
        <v>0</v>
      </c>
      <c r="U26" s="78">
        <f>IFERROR(VLOOKUP($B26,baza!$B$17:$BX$30,MATCH(U$22,baza!$B$15:$BX$15,0),FALSE),"")</f>
        <v>0</v>
      </c>
      <c r="V26" s="78">
        <f>IFERROR(VLOOKUP($B26,baza!$B$17:$BX$30,MATCH(V$22,baza!$B$15:$BX$15,0),FALSE),"")</f>
        <v>0</v>
      </c>
      <c r="W26" s="78">
        <f>IFERROR(VLOOKUP($B26,baza!$B$17:$BX$30,MATCH(W$22,baza!$B$15:$BX$15,0),FALSE),"")</f>
        <v>0</v>
      </c>
      <c r="X26" s="78">
        <f>IFERROR(VLOOKUP($B26,baza!$B$17:$BX$30,MATCH(X$22,baza!$B$15:$BX$15,0),FALSE),"")</f>
        <v>0</v>
      </c>
      <c r="Y26" s="78">
        <f>IFERROR(VLOOKUP($B26,baza!$B$17:$BX$30,MATCH(Y$22,baza!$B$15:$BX$15,0),FALSE),"")</f>
        <v>0</v>
      </c>
      <c r="Z26" s="78">
        <f>IFERROR(VLOOKUP($B26,baza!$B$17:$BX$30,MATCH(Z$22,baza!$B$15:$BX$15,0),FALSE),"")</f>
        <v>0</v>
      </c>
      <c r="AA26" s="78">
        <f>IFERROR(VLOOKUP($B26,baza!$B$17:$BX$30,MATCH(AA$22,baza!$B$15:$BX$15,0),FALSE),"")</f>
        <v>0</v>
      </c>
      <c r="AB26" s="78">
        <f>IFERROR(VLOOKUP($B26,baza!$B$17:$BX$30,MATCH(AB$22,baza!$B$15:$BX$15,0),FALSE),"")</f>
        <v>0</v>
      </c>
      <c r="AC26" s="78">
        <f>IFERROR(VLOOKUP($B26,baza!$B$17:$BX$30,MATCH(AC$22,baza!$B$15:$BX$15,0),FALSE),"")</f>
        <v>0</v>
      </c>
      <c r="AD26" s="78">
        <f>IFERROR(VLOOKUP($B26,baza!$B$17:$BX$30,MATCH(AD$22,baza!$B$15:$BX$15,0),FALSE),"")</f>
        <v>0</v>
      </c>
      <c r="AE26" s="78">
        <f>IFERROR(VLOOKUP($B26,baza!$B$17:$BX$30,MATCH(AE$22,baza!$B$15:$BX$15,0),FALSE),"")</f>
        <v>0</v>
      </c>
      <c r="AF26" s="78">
        <f>IFERROR(VLOOKUP($B26,baza!$B$17:$BX$30,MATCH(AF$22,baza!$B$15:$BX$15,0),FALSE),"")</f>
        <v>0</v>
      </c>
      <c r="AG26" s="78">
        <f>IFERROR(VLOOKUP($B26,baza!$B$17:$BX$30,MATCH(AG$22,baza!$B$15:$BX$15,0),FALSE),"")</f>
        <v>0</v>
      </c>
      <c r="AH26" s="78">
        <f>IFERROR(VLOOKUP($B26,baza!$B$17:$BX$30,MATCH(AH$22,baza!$B$15:$BX$15,0),FALSE),"")</f>
        <v>0</v>
      </c>
      <c r="AI26" s="135">
        <f>IFERROR(VLOOKUP($B26,baza!$B$17:$BX$30,MATCH(AI$22,baza!$B$15:$BX$15,0),FALSE),"")</f>
        <v>0</v>
      </c>
      <c r="AJ26" s="86">
        <f>IFERROR(VLOOKUP($B26,baza!$B$17:$BX$30,MATCH(AJ$22,baza!$B$15:$BX$15,0),FALSE),"")</f>
        <v>0</v>
      </c>
      <c r="AK26" s="78">
        <f>IFERROR(VLOOKUP($B26,baza!$B$17:$BX$30,MATCH(AK$22,baza!$B$15:$BX$15,0),FALSE),"")</f>
        <v>0</v>
      </c>
      <c r="AL26" s="78">
        <f>IFERROR(VLOOKUP($B26,baza!$B$17:$BX$30,MATCH(AL$22,baza!$B$15:$BX$15,0),FALSE),"")</f>
        <v>0</v>
      </c>
      <c r="AM26" s="78">
        <f>IFERROR(VLOOKUP($B26,baza!$B$17:$BX$30,MATCH(AM$22,baza!$B$15:$BX$15,0),FALSE),"")</f>
        <v>0</v>
      </c>
      <c r="AN26" s="78">
        <f>IFERROR(VLOOKUP($B26,baza!$B$17:$BX$30,MATCH(AN$22,baza!$B$15:$BX$15,0),FALSE),"")</f>
        <v>0</v>
      </c>
      <c r="AO26" s="78">
        <f>IFERROR(VLOOKUP($B26,baza!$B$17:$BX$30,MATCH(AO$22,baza!$B$15:$BX$15,0),FALSE),"")</f>
        <v>0</v>
      </c>
      <c r="AP26" s="78">
        <f>IFERROR(VLOOKUP($B26,baza!$B$17:$BX$30,MATCH(AP$22,baza!$B$15:$BX$15,0),FALSE),"")</f>
        <v>0</v>
      </c>
      <c r="AQ26" s="78">
        <f>IFERROR(VLOOKUP($B26,baza!$B$17:$BX$30,MATCH(AQ$22,baza!$B$15:$BX$15,0),FALSE),"")</f>
        <v>0</v>
      </c>
      <c r="AR26" s="78">
        <f>IFERROR(VLOOKUP($B26,baza!$B$17:$BX$30,MATCH(AR$22,baza!$B$15:$BX$15,0),FALSE),"")</f>
        <v>0</v>
      </c>
      <c r="AS26" s="78">
        <f>IFERROR(VLOOKUP($B26,baza!$B$17:$BX$30,MATCH(AS$22,baza!$B$15:$BX$15,0),FALSE),"")</f>
        <v>0</v>
      </c>
      <c r="AT26" s="78">
        <f>IFERROR(VLOOKUP($B26,baza!$B$17:$BX$30,MATCH(AT$22,baza!$B$15:$BX$15,0),FALSE),"")</f>
        <v>0</v>
      </c>
      <c r="AU26" s="78">
        <f>IFERROR(VLOOKUP($B26,baza!$B$17:$BX$30,MATCH(AU$22,baza!$B$15:$BX$15,0),FALSE),"")</f>
        <v>0</v>
      </c>
      <c r="AV26" s="78">
        <f>IFERROR(VLOOKUP($B26,baza!$B$17:$BX$30,MATCH(AV$22,baza!$B$15:$BX$15,0),FALSE),"")</f>
        <v>0</v>
      </c>
      <c r="AW26" s="78">
        <f>IFERROR(VLOOKUP($B26,baza!$B$17:$BX$30,MATCH(AW$22,baza!$B$15:$BX$15,0),FALSE),"")</f>
        <v>0</v>
      </c>
      <c r="AX26" s="78">
        <f>IFERROR(VLOOKUP($B26,baza!$B$17:$BX$30,MATCH(AX$22,baza!$B$15:$BX$15,0),FALSE),"")</f>
        <v>0</v>
      </c>
      <c r="AY26" s="78">
        <f>IFERROR(VLOOKUP($B26,baza!$B$17:$BX$30,MATCH(AY$22,baza!$B$15:$BX$15,0),FALSE),"")</f>
        <v>0</v>
      </c>
      <c r="AZ26" s="78">
        <f>IFERROR(VLOOKUP($B26,baza!$B$17:$BX$30,MATCH(AZ$22,baza!$B$15:$BX$15,0),FALSE),"")</f>
        <v>0</v>
      </c>
      <c r="BA26" s="78">
        <f>IFERROR(VLOOKUP($B26,baza!$B$17:$BX$30,MATCH(BA$22,baza!$B$15:$BX$15,0),FALSE),"")</f>
        <v>0</v>
      </c>
      <c r="BB26" s="78">
        <f>IFERROR(VLOOKUP($B26,baza!$B$17:$BX$30,MATCH(BB$22,baza!$B$15:$BX$15,0),FALSE),"")</f>
        <v>0</v>
      </c>
      <c r="BC26" s="78">
        <f>IFERROR(VLOOKUP($B26,baza!$B$17:$BX$30,MATCH(BC$22,baza!$B$15:$BX$15,0),FALSE),"")</f>
        <v>0</v>
      </c>
      <c r="BD26" s="78">
        <f>IFERROR(VLOOKUP($B26,baza!$B$17:$BX$30,MATCH(BD$22,baza!$B$15:$BX$15,0),FALSE),"")</f>
        <v>0</v>
      </c>
      <c r="BE26" s="78">
        <f>IFERROR(VLOOKUP($B26,baza!$B$17:$BX$30,MATCH(BE$22,baza!$B$15:$BX$15,0),FALSE),"")</f>
        <v>0</v>
      </c>
      <c r="BF26" s="78">
        <f>IFERROR(VLOOKUP($B26,baza!$B$17:$BX$30,MATCH(BF$22,baza!$B$15:$BX$15,0),FALSE),"")</f>
        <v>0</v>
      </c>
      <c r="BG26" s="78">
        <f>IFERROR(VLOOKUP($B26,baza!$B$17:$BX$30,MATCH(BG$22,baza!$B$15:$BX$15,0),FALSE),"")</f>
        <v>0</v>
      </c>
      <c r="BH26" s="78">
        <f>IFERROR(VLOOKUP($B26,baza!$B$17:$BX$30,MATCH(BH$22,baza!$B$15:$BX$15,0),FALSE),"")</f>
        <v>0</v>
      </c>
      <c r="BI26" s="78">
        <f>IFERROR(VLOOKUP($B26,baza!$B$17:$BX$30,MATCH(BI$22,baza!$B$15:$BX$15,0),FALSE),"")</f>
        <v>0</v>
      </c>
      <c r="BJ26" s="78">
        <f>IFERROR(VLOOKUP($B26,baza!$B$17:$BX$30,MATCH(BJ$22,baza!$B$15:$BX$15,0),FALSE),"")</f>
        <v>0</v>
      </c>
      <c r="BK26" s="78">
        <f>IFERROR(VLOOKUP($B26,baza!$B$17:$BX$30,MATCH(BK$22,baza!$B$15:$BX$15,0),FALSE),"")</f>
        <v>0</v>
      </c>
      <c r="BL26" s="78">
        <f>IFERROR(VLOOKUP($B26,baza!$B$17:$BX$30,MATCH(BL$22,baza!$B$15:$BX$15,0),FALSE),"")</f>
        <v>0</v>
      </c>
      <c r="BM26" s="78" t="str">
        <f>IFERROR(VLOOKUP($B26,baza!$B$17:$BX$30,MATCH(BM$22,baza!$B$15:$BX$15,0),FALSE),"")</f>
        <v/>
      </c>
      <c r="BN26" s="164" t="str">
        <f>IFERROR(VLOOKUP($B26,baza!$B$17:$BX$30,MATCH(BN$22,baza!$B$15:$BX$15,0),FALSE),"")</f>
        <v/>
      </c>
      <c r="BO26" s="101">
        <f t="shared" si="20"/>
        <v>0</v>
      </c>
      <c r="BP26" s="89">
        <f t="shared" si="4"/>
        <v>0</v>
      </c>
      <c r="BQ26" s="89">
        <f t="shared" si="21"/>
        <v>0</v>
      </c>
      <c r="BR26" s="89">
        <f t="shared" si="4"/>
        <v>0</v>
      </c>
      <c r="BS26" s="89">
        <f t="shared" si="4"/>
        <v>0</v>
      </c>
      <c r="BT26" s="89">
        <f t="shared" si="4"/>
        <v>0</v>
      </c>
      <c r="BU26" s="89">
        <f t="shared" si="4"/>
        <v>0</v>
      </c>
      <c r="BV26" s="89">
        <f t="shared" si="4"/>
        <v>0</v>
      </c>
      <c r="BW26" s="89">
        <f t="shared" si="4"/>
        <v>0</v>
      </c>
      <c r="BX26" s="89">
        <f t="shared" si="4"/>
        <v>0</v>
      </c>
      <c r="BY26" s="89">
        <f t="shared" si="4"/>
        <v>0</v>
      </c>
      <c r="BZ26" s="89">
        <f t="shared" si="4"/>
        <v>0</v>
      </c>
      <c r="CA26" s="89">
        <f t="shared" si="4"/>
        <v>0</v>
      </c>
      <c r="CB26" s="89">
        <f t="shared" si="4"/>
        <v>0</v>
      </c>
      <c r="CC26" s="89">
        <f t="shared" si="4"/>
        <v>0</v>
      </c>
      <c r="CD26" s="102">
        <f t="shared" si="22"/>
        <v>0</v>
      </c>
      <c r="CE26" s="89">
        <f t="shared" si="23"/>
        <v>0</v>
      </c>
      <c r="CF26" s="89">
        <f t="shared" si="24"/>
        <v>0</v>
      </c>
      <c r="CG26" s="89">
        <f t="shared" si="5"/>
        <v>0</v>
      </c>
      <c r="CH26" s="113">
        <f t="shared" si="5"/>
        <v>0</v>
      </c>
      <c r="CI26" s="103">
        <f t="shared" si="25"/>
        <v>3</v>
      </c>
      <c r="CJ26" s="37">
        <f t="shared" si="25"/>
        <v>3</v>
      </c>
      <c r="CK26" s="138">
        <f t="shared" si="25"/>
        <v>3</v>
      </c>
      <c r="CL26" s="104">
        <f t="shared" si="6"/>
        <v>0</v>
      </c>
      <c r="CM26" s="105">
        <f t="shared" si="26"/>
        <v>0</v>
      </c>
      <c r="CN26" s="105"/>
      <c r="CO26" s="106"/>
      <c r="CP26" s="150"/>
      <c r="CQ26" s="105"/>
      <c r="CR26" s="105">
        <f t="shared" si="7"/>
        <v>0</v>
      </c>
      <c r="CS26" s="105">
        <f t="shared" si="8"/>
        <v>0</v>
      </c>
      <c r="CT26" s="105">
        <f t="shared" si="9"/>
        <v>0</v>
      </c>
      <c r="CU26" s="105">
        <f t="shared" si="10"/>
        <v>0</v>
      </c>
      <c r="CV26" s="105">
        <f t="shared" si="11"/>
        <v>0</v>
      </c>
      <c r="CW26" s="105">
        <f t="shared" si="12"/>
        <v>0</v>
      </c>
      <c r="CX26" s="105">
        <f t="shared" si="13"/>
        <v>0</v>
      </c>
      <c r="CY26" s="105">
        <f t="shared" si="14"/>
        <v>0</v>
      </c>
      <c r="CZ26" s="105">
        <f t="shared" si="15"/>
        <v>0</v>
      </c>
      <c r="DA26" s="105">
        <f t="shared" si="16"/>
        <v>0</v>
      </c>
      <c r="DB26" s="105">
        <f t="shared" si="17"/>
        <v>0</v>
      </c>
      <c r="DC26" s="105">
        <f t="shared" si="18"/>
        <v>0</v>
      </c>
      <c r="DD26" s="106">
        <f t="shared" si="19"/>
        <v>0</v>
      </c>
    </row>
    <row r="27" spans="1:111" s="34" customFormat="1" ht="21.75" customHeight="1">
      <c r="A27" s="75">
        <f>IF(ISBLANK(baza!A20),"",baza!A20)</f>
        <v>4</v>
      </c>
      <c r="B27" s="72">
        <f>IF(ISBLANK(baza!B20),"",baza!B20)</f>
        <v>4</v>
      </c>
      <c r="C27" s="133">
        <f>IF(ISBLANK(baza!C20),"",baza!C20)</f>
        <v>4</v>
      </c>
      <c r="D27" s="81" t="str">
        <f>IF(ISBLANK(baza!D20),"",baza!D20)</f>
        <v/>
      </c>
      <c r="E27" s="86">
        <f>IFERROR(VLOOKUP($B27,baza!$B$17:$BX$30,MATCH(E$22,baza!$B$15:$BX$15,0),FALSE),"")</f>
        <v>0</v>
      </c>
      <c r="F27" s="78">
        <f>IFERROR(VLOOKUP($B27,baza!$B$17:$BX$30,MATCH(F$22,baza!$B$15:$BX$15,0),FALSE),"")</f>
        <v>0</v>
      </c>
      <c r="G27" s="78">
        <f>IFERROR(VLOOKUP($B27,baza!$B$17:$BX$30,MATCH(G$22,baza!$B$15:$BX$15,0),FALSE),"")</f>
        <v>0</v>
      </c>
      <c r="H27" s="78">
        <f>IFERROR(VLOOKUP($B27,baza!$B$17:$BX$30,MATCH(H$22,baza!$B$15:$BX$15,0),FALSE),"")</f>
        <v>0</v>
      </c>
      <c r="I27" s="78">
        <f>IFERROR(VLOOKUP($B27,baza!$B$17:$BX$30,MATCH(I$22,baza!$B$15:$BX$15,0),FALSE),"")</f>
        <v>0</v>
      </c>
      <c r="J27" s="78">
        <f>IFERROR(VLOOKUP($B27,baza!$B$17:$BX$30,MATCH(J$22,baza!$B$15:$BX$15,0),FALSE),"")</f>
        <v>0</v>
      </c>
      <c r="K27" s="78">
        <f>IFERROR(VLOOKUP($B27,baza!$B$17:$BX$30,MATCH(K$22,baza!$B$15:$BX$15,0),FALSE),"")</f>
        <v>0</v>
      </c>
      <c r="L27" s="78">
        <f>IFERROR(VLOOKUP($B27,baza!$B$17:$BX$30,MATCH(L$22,baza!$B$15:$BX$15,0),FALSE),"")</f>
        <v>0</v>
      </c>
      <c r="M27" s="78">
        <f>IFERROR(VLOOKUP($B27,baza!$B$17:$BX$30,MATCH(M$22,baza!$B$15:$BX$15,0),FALSE),"")</f>
        <v>0</v>
      </c>
      <c r="N27" s="78">
        <f>IFERROR(VLOOKUP($B27,baza!$B$17:$BX$30,MATCH(N$22,baza!$B$15:$BX$15,0),FALSE),"")</f>
        <v>0</v>
      </c>
      <c r="O27" s="78">
        <f>IFERROR(VLOOKUP($B27,baza!$B$17:$BX$30,MATCH(O$22,baza!$B$15:$BX$15,0),FALSE),"")</f>
        <v>0</v>
      </c>
      <c r="P27" s="78">
        <f>IFERROR(VLOOKUP($B27,baza!$B$17:$BX$30,MATCH(P$22,baza!$B$15:$BX$15,0),FALSE),"")</f>
        <v>0</v>
      </c>
      <c r="Q27" s="78">
        <f>IFERROR(VLOOKUP($B27,baza!$B$17:$BX$30,MATCH(Q$22,baza!$B$15:$BX$15,0),FALSE),"")</f>
        <v>0</v>
      </c>
      <c r="R27" s="78">
        <f>IFERROR(VLOOKUP($B27,baza!$B$17:$BX$30,MATCH(R$22,baza!$B$15:$BX$15,0),FALSE),"")</f>
        <v>0</v>
      </c>
      <c r="S27" s="78">
        <f>IFERROR(VLOOKUP($B27,baza!$B$17:$BX$30,MATCH(S$22,baza!$B$15:$BX$15,0),FALSE),"")</f>
        <v>0</v>
      </c>
      <c r="T27" s="78">
        <f>IFERROR(VLOOKUP($B27,baza!$B$17:$BX$30,MATCH(T$22,baza!$B$15:$BX$15,0),FALSE),"")</f>
        <v>0</v>
      </c>
      <c r="U27" s="78">
        <f>IFERROR(VLOOKUP($B27,baza!$B$17:$BX$30,MATCH(U$22,baza!$B$15:$BX$15,0),FALSE),"")</f>
        <v>0</v>
      </c>
      <c r="V27" s="78">
        <f>IFERROR(VLOOKUP($B27,baza!$B$17:$BX$30,MATCH(V$22,baza!$B$15:$BX$15,0),FALSE),"")</f>
        <v>0</v>
      </c>
      <c r="W27" s="78">
        <f>IFERROR(VLOOKUP($B27,baza!$B$17:$BX$30,MATCH(W$22,baza!$B$15:$BX$15,0),FALSE),"")</f>
        <v>0</v>
      </c>
      <c r="X27" s="78">
        <f>IFERROR(VLOOKUP($B27,baza!$B$17:$BX$30,MATCH(X$22,baza!$B$15:$BX$15,0),FALSE),"")</f>
        <v>0</v>
      </c>
      <c r="Y27" s="78">
        <f>IFERROR(VLOOKUP($B27,baza!$B$17:$BX$30,MATCH(Y$22,baza!$B$15:$BX$15,0),FALSE),"")</f>
        <v>0</v>
      </c>
      <c r="Z27" s="78">
        <f>IFERROR(VLOOKUP($B27,baza!$B$17:$BX$30,MATCH(Z$22,baza!$B$15:$BX$15,0),FALSE),"")</f>
        <v>0</v>
      </c>
      <c r="AA27" s="78">
        <f>IFERROR(VLOOKUP($B27,baza!$B$17:$BX$30,MATCH(AA$22,baza!$B$15:$BX$15,0),FALSE),"")</f>
        <v>0</v>
      </c>
      <c r="AB27" s="78">
        <f>IFERROR(VLOOKUP($B27,baza!$B$17:$BX$30,MATCH(AB$22,baza!$B$15:$BX$15,0),FALSE),"")</f>
        <v>0</v>
      </c>
      <c r="AC27" s="78">
        <f>IFERROR(VLOOKUP($B27,baza!$B$17:$BX$30,MATCH(AC$22,baza!$B$15:$BX$15,0),FALSE),"")</f>
        <v>0</v>
      </c>
      <c r="AD27" s="78">
        <f>IFERROR(VLOOKUP($B27,baza!$B$17:$BX$30,MATCH(AD$22,baza!$B$15:$BX$15,0),FALSE),"")</f>
        <v>0</v>
      </c>
      <c r="AE27" s="78">
        <f>IFERROR(VLOOKUP($B27,baza!$B$17:$BX$30,MATCH(AE$22,baza!$B$15:$BX$15,0),FALSE),"")</f>
        <v>0</v>
      </c>
      <c r="AF27" s="78">
        <f>IFERROR(VLOOKUP($B27,baza!$B$17:$BX$30,MATCH(AF$22,baza!$B$15:$BX$15,0),FALSE),"")</f>
        <v>0</v>
      </c>
      <c r="AG27" s="78">
        <f>IFERROR(VLOOKUP($B27,baza!$B$17:$BX$30,MATCH(AG$22,baza!$B$15:$BX$15,0),FALSE),"")</f>
        <v>0</v>
      </c>
      <c r="AH27" s="78">
        <f>IFERROR(VLOOKUP($B27,baza!$B$17:$BX$30,MATCH(AH$22,baza!$B$15:$BX$15,0),FALSE),"")</f>
        <v>0</v>
      </c>
      <c r="AI27" s="135">
        <f>IFERROR(VLOOKUP($B27,baza!$B$17:$BX$30,MATCH(AI$22,baza!$B$15:$BX$15,0),FALSE),"")</f>
        <v>0</v>
      </c>
      <c r="AJ27" s="86">
        <f>IFERROR(VLOOKUP($B27,baza!$B$17:$BX$30,MATCH(AJ$22,baza!$B$15:$BX$15,0),FALSE),"")</f>
        <v>0</v>
      </c>
      <c r="AK27" s="78">
        <f>IFERROR(VLOOKUP($B27,baza!$B$17:$BX$30,MATCH(AK$22,baza!$B$15:$BX$15,0),FALSE),"")</f>
        <v>0</v>
      </c>
      <c r="AL27" s="78">
        <f>IFERROR(VLOOKUP($B27,baza!$B$17:$BX$30,MATCH(AL$22,baza!$B$15:$BX$15,0),FALSE),"")</f>
        <v>0</v>
      </c>
      <c r="AM27" s="78">
        <f>IFERROR(VLOOKUP($B27,baza!$B$17:$BX$30,MATCH(AM$22,baza!$B$15:$BX$15,0),FALSE),"")</f>
        <v>0</v>
      </c>
      <c r="AN27" s="78">
        <f>IFERROR(VLOOKUP($B27,baza!$B$17:$BX$30,MATCH(AN$22,baza!$B$15:$BX$15,0),FALSE),"")</f>
        <v>0</v>
      </c>
      <c r="AO27" s="78">
        <f>IFERROR(VLOOKUP($B27,baza!$B$17:$BX$30,MATCH(AO$22,baza!$B$15:$BX$15,0),FALSE),"")</f>
        <v>0</v>
      </c>
      <c r="AP27" s="78" t="str">
        <f>IFERROR(VLOOKUP($B27,baza!$B$17:$BX$30,MATCH(AP$22,baza!$B$15:$BX$15,0),FALSE),"")</f>
        <v>X</v>
      </c>
      <c r="AQ27" s="78">
        <f>IFERROR(VLOOKUP($B27,baza!$B$17:$BX$30,MATCH(AQ$22,baza!$B$15:$BX$15,0),FALSE),"")</f>
        <v>0</v>
      </c>
      <c r="AR27" s="78">
        <f>IFERROR(VLOOKUP($B27,baza!$B$17:$BX$30,MATCH(AR$22,baza!$B$15:$BX$15,0),FALSE),"")</f>
        <v>0</v>
      </c>
      <c r="AS27" s="78">
        <f>IFERROR(VLOOKUP($B27,baza!$B$17:$BX$30,MATCH(AS$22,baza!$B$15:$BX$15,0),FALSE),"")</f>
        <v>0</v>
      </c>
      <c r="AT27" s="78">
        <f>IFERROR(VLOOKUP($B27,baza!$B$17:$BX$30,MATCH(AT$22,baza!$B$15:$BX$15,0),FALSE),"")</f>
        <v>0</v>
      </c>
      <c r="AU27" s="78">
        <f>IFERROR(VLOOKUP($B27,baza!$B$17:$BX$30,MATCH(AU$22,baza!$B$15:$BX$15,0),FALSE),"")</f>
        <v>0</v>
      </c>
      <c r="AV27" s="78" t="str">
        <f>IFERROR(VLOOKUP($B27,baza!$B$17:$BX$30,MATCH(AV$22,baza!$B$15:$BX$15,0),FALSE),"")</f>
        <v>X</v>
      </c>
      <c r="AW27" s="78">
        <f>IFERROR(VLOOKUP($B27,baza!$B$17:$BX$30,MATCH(AW$22,baza!$B$15:$BX$15,0),FALSE),"")</f>
        <v>0</v>
      </c>
      <c r="AX27" s="78">
        <f>IFERROR(VLOOKUP($B27,baza!$B$17:$BX$30,MATCH(AX$22,baza!$B$15:$BX$15,0),FALSE),"")</f>
        <v>0</v>
      </c>
      <c r="AY27" s="78">
        <f>IFERROR(VLOOKUP($B27,baza!$B$17:$BX$30,MATCH(AY$22,baza!$B$15:$BX$15,0),FALSE),"")</f>
        <v>0</v>
      </c>
      <c r="AZ27" s="78">
        <f>IFERROR(VLOOKUP($B27,baza!$B$17:$BX$30,MATCH(AZ$22,baza!$B$15:$BX$15,0),FALSE),"")</f>
        <v>0</v>
      </c>
      <c r="BA27" s="78">
        <f>IFERROR(VLOOKUP($B27,baza!$B$17:$BX$30,MATCH(BA$22,baza!$B$15:$BX$15,0),FALSE),"")</f>
        <v>0</v>
      </c>
      <c r="BB27" s="78">
        <f>IFERROR(VLOOKUP($B27,baza!$B$17:$BX$30,MATCH(BB$22,baza!$B$15:$BX$15,0),FALSE),"")</f>
        <v>0</v>
      </c>
      <c r="BC27" s="78">
        <f>IFERROR(VLOOKUP($B27,baza!$B$17:$BX$30,MATCH(BC$22,baza!$B$15:$BX$15,0),FALSE),"")</f>
        <v>0</v>
      </c>
      <c r="BD27" s="78">
        <f>IFERROR(VLOOKUP($B27,baza!$B$17:$BX$30,MATCH(BD$22,baza!$B$15:$BX$15,0),FALSE),"")</f>
        <v>0</v>
      </c>
      <c r="BE27" s="78">
        <f>IFERROR(VLOOKUP($B27,baza!$B$17:$BX$30,MATCH(BE$22,baza!$B$15:$BX$15,0),FALSE),"")</f>
        <v>0</v>
      </c>
      <c r="BF27" s="78">
        <f>IFERROR(VLOOKUP($B27,baza!$B$17:$BX$30,MATCH(BF$22,baza!$B$15:$BX$15,0),FALSE),"")</f>
        <v>0</v>
      </c>
      <c r="BG27" s="78">
        <f>IFERROR(VLOOKUP($B27,baza!$B$17:$BX$30,MATCH(BG$22,baza!$B$15:$BX$15,0),FALSE),"")</f>
        <v>0</v>
      </c>
      <c r="BH27" s="78">
        <f>IFERROR(VLOOKUP($B27,baza!$B$17:$BX$30,MATCH(BH$22,baza!$B$15:$BX$15,0),FALSE),"")</f>
        <v>0</v>
      </c>
      <c r="BI27" s="78">
        <f>IFERROR(VLOOKUP($B27,baza!$B$17:$BX$30,MATCH(BI$22,baza!$B$15:$BX$15,0),FALSE),"")</f>
        <v>0</v>
      </c>
      <c r="BJ27" s="78">
        <f>IFERROR(VLOOKUP($B27,baza!$B$17:$BX$30,MATCH(BJ$22,baza!$B$15:$BX$15,0),FALSE),"")</f>
        <v>0</v>
      </c>
      <c r="BK27" s="78">
        <f>IFERROR(VLOOKUP($B27,baza!$B$17:$BX$30,MATCH(BK$22,baza!$B$15:$BX$15,0),FALSE),"")</f>
        <v>0</v>
      </c>
      <c r="BL27" s="78">
        <f>IFERROR(VLOOKUP($B27,baza!$B$17:$BX$30,MATCH(BL$22,baza!$B$15:$BX$15,0),FALSE),"")</f>
        <v>0</v>
      </c>
      <c r="BM27" s="78" t="str">
        <f>IFERROR(VLOOKUP($B27,baza!$B$17:$BX$30,MATCH(BM$22,baza!$B$15:$BX$15,0),FALSE),"")</f>
        <v/>
      </c>
      <c r="BN27" s="164" t="str">
        <f>IFERROR(VLOOKUP($B27,baza!$B$17:$BX$30,MATCH(BN$22,baza!$B$15:$BX$15,0),FALSE),"")</f>
        <v/>
      </c>
      <c r="BO27" s="101">
        <f t="shared" si="20"/>
        <v>2</v>
      </c>
      <c r="BP27" s="89">
        <f t="shared" si="4"/>
        <v>0</v>
      </c>
      <c r="BQ27" s="89">
        <f t="shared" si="21"/>
        <v>0</v>
      </c>
      <c r="BR27" s="89">
        <f t="shared" si="4"/>
        <v>0</v>
      </c>
      <c r="BS27" s="89">
        <f t="shared" si="4"/>
        <v>0</v>
      </c>
      <c r="BT27" s="89">
        <f t="shared" si="4"/>
        <v>0</v>
      </c>
      <c r="BU27" s="89">
        <f t="shared" si="4"/>
        <v>0</v>
      </c>
      <c r="BV27" s="89">
        <f t="shared" si="4"/>
        <v>0</v>
      </c>
      <c r="BW27" s="89">
        <f t="shared" si="4"/>
        <v>0</v>
      </c>
      <c r="BX27" s="89">
        <f t="shared" si="4"/>
        <v>0</v>
      </c>
      <c r="BY27" s="89">
        <f t="shared" si="4"/>
        <v>0</v>
      </c>
      <c r="BZ27" s="89">
        <f t="shared" si="4"/>
        <v>0</v>
      </c>
      <c r="CA27" s="89">
        <f t="shared" si="4"/>
        <v>0</v>
      </c>
      <c r="CB27" s="89">
        <f t="shared" si="4"/>
        <v>0</v>
      </c>
      <c r="CC27" s="89">
        <f t="shared" si="4"/>
        <v>0</v>
      </c>
      <c r="CD27" s="102">
        <f t="shared" si="22"/>
        <v>4</v>
      </c>
      <c r="CE27" s="89">
        <f t="shared" si="23"/>
        <v>2</v>
      </c>
      <c r="CF27" s="89">
        <f t="shared" si="24"/>
        <v>0</v>
      </c>
      <c r="CG27" s="89">
        <f t="shared" si="5"/>
        <v>0</v>
      </c>
      <c r="CH27" s="113">
        <f t="shared" si="5"/>
        <v>0</v>
      </c>
      <c r="CI27" s="103">
        <f t="shared" si="25"/>
        <v>4</v>
      </c>
      <c r="CJ27" s="37">
        <f t="shared" si="25"/>
        <v>4</v>
      </c>
      <c r="CK27" s="138">
        <f t="shared" si="25"/>
        <v>4</v>
      </c>
      <c r="CL27" s="104">
        <f t="shared" si="6"/>
        <v>16</v>
      </c>
      <c r="CM27" s="105">
        <f t="shared" si="26"/>
        <v>0</v>
      </c>
      <c r="CN27" s="105"/>
      <c r="CO27" s="106"/>
      <c r="CP27" s="150"/>
      <c r="CQ27" s="105"/>
      <c r="CR27" s="105">
        <f t="shared" si="7"/>
        <v>0</v>
      </c>
      <c r="CS27" s="105">
        <f t="shared" si="8"/>
        <v>0</v>
      </c>
      <c r="CT27" s="105">
        <f t="shared" si="9"/>
        <v>0</v>
      </c>
      <c r="CU27" s="105">
        <f t="shared" si="10"/>
        <v>0</v>
      </c>
      <c r="CV27" s="105">
        <f t="shared" si="11"/>
        <v>0</v>
      </c>
      <c r="CW27" s="105">
        <f t="shared" si="12"/>
        <v>0</v>
      </c>
      <c r="CX27" s="105">
        <f t="shared" si="13"/>
        <v>0</v>
      </c>
      <c r="CY27" s="105">
        <f t="shared" si="14"/>
        <v>0</v>
      </c>
      <c r="CZ27" s="105">
        <f t="shared" si="15"/>
        <v>0</v>
      </c>
      <c r="DA27" s="105">
        <f t="shared" si="16"/>
        <v>0</v>
      </c>
      <c r="DB27" s="105">
        <f t="shared" si="17"/>
        <v>0</v>
      </c>
      <c r="DC27" s="105">
        <f t="shared" si="18"/>
        <v>4</v>
      </c>
      <c r="DD27" s="106">
        <f t="shared" si="19"/>
        <v>2</v>
      </c>
    </row>
    <row r="28" spans="1:111" s="34" customFormat="1" ht="21.75" customHeight="1">
      <c r="A28" s="75">
        <f>IF(ISBLANK(baza!A21),"",baza!A21)</f>
        <v>5</v>
      </c>
      <c r="B28" s="72">
        <f>IF(ISBLANK(baza!B21),"",baza!B21)</f>
        <v>5</v>
      </c>
      <c r="C28" s="133">
        <f>IF(ISBLANK(baza!C21),"",baza!C21)</f>
        <v>5</v>
      </c>
      <c r="D28" s="81" t="str">
        <f>IF(ISBLANK(baza!D21),"",baza!D21)</f>
        <v/>
      </c>
      <c r="E28" s="86">
        <f>IFERROR(VLOOKUP($B28,baza!$B$17:$BX$30,MATCH(E$22,baza!$B$15:$BX$15,0),FALSE),"")</f>
        <v>0</v>
      </c>
      <c r="F28" s="78">
        <f>IFERROR(VLOOKUP($B28,baza!$B$17:$BX$30,MATCH(F$22,baza!$B$15:$BX$15,0),FALSE),"")</f>
        <v>0</v>
      </c>
      <c r="G28" s="78">
        <f>IFERROR(VLOOKUP($B28,baza!$B$17:$BX$30,MATCH(G$22,baza!$B$15:$BX$15,0),FALSE),"")</f>
        <v>0</v>
      </c>
      <c r="H28" s="78">
        <f>IFERROR(VLOOKUP($B28,baza!$B$17:$BX$30,MATCH(H$22,baza!$B$15:$BX$15,0),FALSE),"")</f>
        <v>0</v>
      </c>
      <c r="I28" s="78">
        <f>IFERROR(VLOOKUP($B28,baza!$B$17:$BX$30,MATCH(I$22,baza!$B$15:$BX$15,0),FALSE),"")</f>
        <v>0</v>
      </c>
      <c r="J28" s="78">
        <f>IFERROR(VLOOKUP($B28,baza!$B$17:$BX$30,MATCH(J$22,baza!$B$15:$BX$15,0),FALSE),"")</f>
        <v>0</v>
      </c>
      <c r="K28" s="78">
        <f>IFERROR(VLOOKUP($B28,baza!$B$17:$BX$30,MATCH(K$22,baza!$B$15:$BX$15,0),FALSE),"")</f>
        <v>0</v>
      </c>
      <c r="L28" s="78">
        <f>IFERROR(VLOOKUP($B28,baza!$B$17:$BX$30,MATCH(L$22,baza!$B$15:$BX$15,0),FALSE),"")</f>
        <v>0</v>
      </c>
      <c r="M28" s="78">
        <f>IFERROR(VLOOKUP($B28,baza!$B$17:$BX$30,MATCH(M$22,baza!$B$15:$BX$15,0),FALSE),"")</f>
        <v>0</v>
      </c>
      <c r="N28" s="78">
        <f>IFERROR(VLOOKUP($B28,baza!$B$17:$BX$30,MATCH(N$22,baza!$B$15:$BX$15,0),FALSE),"")</f>
        <v>0</v>
      </c>
      <c r="O28" s="78">
        <f>IFERROR(VLOOKUP($B28,baza!$B$17:$BX$30,MATCH(O$22,baza!$B$15:$BX$15,0),FALSE),"")</f>
        <v>0</v>
      </c>
      <c r="P28" s="78">
        <f>IFERROR(VLOOKUP($B28,baza!$B$17:$BX$30,MATCH(P$22,baza!$B$15:$BX$15,0),FALSE),"")</f>
        <v>0</v>
      </c>
      <c r="Q28" s="78">
        <f>IFERROR(VLOOKUP($B28,baza!$B$17:$BX$30,MATCH(Q$22,baza!$B$15:$BX$15,0),FALSE),"")</f>
        <v>0</v>
      </c>
      <c r="R28" s="78">
        <f>IFERROR(VLOOKUP($B28,baza!$B$17:$BX$30,MATCH(R$22,baza!$B$15:$BX$15,0),FALSE),"")</f>
        <v>0</v>
      </c>
      <c r="S28" s="78">
        <f>IFERROR(VLOOKUP($B28,baza!$B$17:$BX$30,MATCH(S$22,baza!$B$15:$BX$15,0),FALSE),"")</f>
        <v>0</v>
      </c>
      <c r="T28" s="78">
        <f>IFERROR(VLOOKUP($B28,baza!$B$17:$BX$30,MATCH(T$22,baza!$B$15:$BX$15,0),FALSE),"")</f>
        <v>0</v>
      </c>
      <c r="U28" s="78">
        <f>IFERROR(VLOOKUP($B28,baza!$B$17:$BX$30,MATCH(U$22,baza!$B$15:$BX$15,0),FALSE),"")</f>
        <v>0</v>
      </c>
      <c r="V28" s="78">
        <f>IFERROR(VLOOKUP($B28,baza!$B$17:$BX$30,MATCH(V$22,baza!$B$15:$BX$15,0),FALSE),"")</f>
        <v>0</v>
      </c>
      <c r="W28" s="78">
        <f>IFERROR(VLOOKUP($B28,baza!$B$17:$BX$30,MATCH(W$22,baza!$B$15:$BX$15,0),FALSE),"")</f>
        <v>0</v>
      </c>
      <c r="X28" s="78">
        <f>IFERROR(VLOOKUP($B28,baza!$B$17:$BX$30,MATCH(X$22,baza!$B$15:$BX$15,0),FALSE),"")</f>
        <v>0</v>
      </c>
      <c r="Y28" s="78">
        <f>IFERROR(VLOOKUP($B28,baza!$B$17:$BX$30,MATCH(Y$22,baza!$B$15:$BX$15,0),FALSE),"")</f>
        <v>0</v>
      </c>
      <c r="Z28" s="78">
        <f>IFERROR(VLOOKUP($B28,baza!$B$17:$BX$30,MATCH(Z$22,baza!$B$15:$BX$15,0),FALSE),"")</f>
        <v>0</v>
      </c>
      <c r="AA28" s="78">
        <f>IFERROR(VLOOKUP($B28,baza!$B$17:$BX$30,MATCH(AA$22,baza!$B$15:$BX$15,0),FALSE),"")</f>
        <v>0</v>
      </c>
      <c r="AB28" s="78">
        <f>IFERROR(VLOOKUP($B28,baza!$B$17:$BX$30,MATCH(AB$22,baza!$B$15:$BX$15,0),FALSE),"")</f>
        <v>0</v>
      </c>
      <c r="AC28" s="78">
        <f>IFERROR(VLOOKUP($B28,baza!$B$17:$BX$30,MATCH(AC$22,baza!$B$15:$BX$15,0),FALSE),"")</f>
        <v>0</v>
      </c>
      <c r="AD28" s="78">
        <f>IFERROR(VLOOKUP($B28,baza!$B$17:$BX$30,MATCH(AD$22,baza!$B$15:$BX$15,0),FALSE),"")</f>
        <v>0</v>
      </c>
      <c r="AE28" s="78">
        <f>IFERROR(VLOOKUP($B28,baza!$B$17:$BX$30,MATCH(AE$22,baza!$B$15:$BX$15,0),FALSE),"")</f>
        <v>0</v>
      </c>
      <c r="AF28" s="78">
        <f>IFERROR(VLOOKUP($B28,baza!$B$17:$BX$30,MATCH(AF$22,baza!$B$15:$BX$15,0),FALSE),"")</f>
        <v>0</v>
      </c>
      <c r="AG28" s="78">
        <f>IFERROR(VLOOKUP($B28,baza!$B$17:$BX$30,MATCH(AG$22,baza!$B$15:$BX$15,0),FALSE),"")</f>
        <v>0</v>
      </c>
      <c r="AH28" s="78">
        <f>IFERROR(VLOOKUP($B28,baza!$B$17:$BX$30,MATCH(AH$22,baza!$B$15:$BX$15,0),FALSE),"")</f>
        <v>0</v>
      </c>
      <c r="AI28" s="135">
        <f>IFERROR(VLOOKUP($B28,baza!$B$17:$BX$30,MATCH(AI$22,baza!$B$15:$BX$15,0),FALSE),"")</f>
        <v>0</v>
      </c>
      <c r="AJ28" s="86">
        <f>IFERROR(VLOOKUP($B28,baza!$B$17:$BX$30,MATCH(AJ$22,baza!$B$15:$BX$15,0),FALSE),"")</f>
        <v>0</v>
      </c>
      <c r="AK28" s="78">
        <f>IFERROR(VLOOKUP($B28,baza!$B$17:$BX$30,MATCH(AK$22,baza!$B$15:$BX$15,0),FALSE),"")</f>
        <v>0</v>
      </c>
      <c r="AL28" s="78">
        <f>IFERROR(VLOOKUP($B28,baza!$B$17:$BX$30,MATCH(AL$22,baza!$B$15:$BX$15,0),FALSE),"")</f>
        <v>0</v>
      </c>
      <c r="AM28" s="78">
        <f>IFERROR(VLOOKUP($B28,baza!$B$17:$BX$30,MATCH(AM$22,baza!$B$15:$BX$15,0),FALSE),"")</f>
        <v>0</v>
      </c>
      <c r="AN28" s="78">
        <f>IFERROR(VLOOKUP($B28,baza!$B$17:$BX$30,MATCH(AN$22,baza!$B$15:$BX$15,0),FALSE),"")</f>
        <v>0</v>
      </c>
      <c r="AO28" s="78">
        <f>IFERROR(VLOOKUP($B28,baza!$B$17:$BX$30,MATCH(AO$22,baza!$B$15:$BX$15,0),FALSE),"")</f>
        <v>0</v>
      </c>
      <c r="AP28" s="78">
        <f>IFERROR(VLOOKUP($B28,baza!$B$17:$BX$30,MATCH(AP$22,baza!$B$15:$BX$15,0),FALSE),"")</f>
        <v>0</v>
      </c>
      <c r="AQ28" s="78">
        <f>IFERROR(VLOOKUP($B28,baza!$B$17:$BX$30,MATCH(AQ$22,baza!$B$15:$BX$15,0),FALSE),"")</f>
        <v>0</v>
      </c>
      <c r="AR28" s="78">
        <f>IFERROR(VLOOKUP($B28,baza!$B$17:$BX$30,MATCH(AR$22,baza!$B$15:$BX$15,0),FALSE),"")</f>
        <v>0</v>
      </c>
      <c r="AS28" s="78">
        <f>IFERROR(VLOOKUP($B28,baza!$B$17:$BX$30,MATCH(AS$22,baza!$B$15:$BX$15,0),FALSE),"")</f>
        <v>0</v>
      </c>
      <c r="AT28" s="78">
        <f>IFERROR(VLOOKUP($B28,baza!$B$17:$BX$30,MATCH(AT$22,baza!$B$15:$BX$15,0),FALSE),"")</f>
        <v>0</v>
      </c>
      <c r="AU28" s="78">
        <f>IFERROR(VLOOKUP($B28,baza!$B$17:$BX$30,MATCH(AU$22,baza!$B$15:$BX$15,0),FALSE),"")</f>
        <v>0</v>
      </c>
      <c r="AV28" s="78">
        <f>IFERROR(VLOOKUP($B28,baza!$B$17:$BX$30,MATCH(AV$22,baza!$B$15:$BX$15,0),FALSE),"")</f>
        <v>0</v>
      </c>
      <c r="AW28" s="78">
        <f>IFERROR(VLOOKUP($B28,baza!$B$17:$BX$30,MATCH(AW$22,baza!$B$15:$BX$15,0),FALSE),"")</f>
        <v>0</v>
      </c>
      <c r="AX28" s="78">
        <f>IFERROR(VLOOKUP($B28,baza!$B$17:$BX$30,MATCH(AX$22,baza!$B$15:$BX$15,0),FALSE),"")</f>
        <v>0</v>
      </c>
      <c r="AY28" s="78">
        <f>IFERROR(VLOOKUP($B28,baza!$B$17:$BX$30,MATCH(AY$22,baza!$B$15:$BX$15,0),FALSE),"")</f>
        <v>0</v>
      </c>
      <c r="AZ28" s="78">
        <f>IFERROR(VLOOKUP($B28,baza!$B$17:$BX$30,MATCH(AZ$22,baza!$B$15:$BX$15,0),FALSE),"")</f>
        <v>0</v>
      </c>
      <c r="BA28" s="78">
        <f>IFERROR(VLOOKUP($B28,baza!$B$17:$BX$30,MATCH(BA$22,baza!$B$15:$BX$15,0),FALSE),"")</f>
        <v>0</v>
      </c>
      <c r="BB28" s="78">
        <f>IFERROR(VLOOKUP($B28,baza!$B$17:$BX$30,MATCH(BB$22,baza!$B$15:$BX$15,0),FALSE),"")</f>
        <v>0</v>
      </c>
      <c r="BC28" s="78">
        <f>IFERROR(VLOOKUP($B28,baza!$B$17:$BX$30,MATCH(BC$22,baza!$B$15:$BX$15,0),FALSE),"")</f>
        <v>0</v>
      </c>
      <c r="BD28" s="78">
        <f>IFERROR(VLOOKUP($B28,baza!$B$17:$BX$30,MATCH(BD$22,baza!$B$15:$BX$15,0),FALSE),"")</f>
        <v>0</v>
      </c>
      <c r="BE28" s="78">
        <f>IFERROR(VLOOKUP($B28,baza!$B$17:$BX$30,MATCH(BE$22,baza!$B$15:$BX$15,0),FALSE),"")</f>
        <v>0</v>
      </c>
      <c r="BF28" s="78">
        <f>IFERROR(VLOOKUP($B28,baza!$B$17:$BX$30,MATCH(BF$22,baza!$B$15:$BX$15,0),FALSE),"")</f>
        <v>0</v>
      </c>
      <c r="BG28" s="78">
        <f>IFERROR(VLOOKUP($B28,baza!$B$17:$BX$30,MATCH(BG$22,baza!$B$15:$BX$15,0),FALSE),"")</f>
        <v>0</v>
      </c>
      <c r="BH28" s="78">
        <f>IFERROR(VLOOKUP($B28,baza!$B$17:$BX$30,MATCH(BH$22,baza!$B$15:$BX$15,0),FALSE),"")</f>
        <v>0</v>
      </c>
      <c r="BI28" s="78">
        <f>IFERROR(VLOOKUP($B28,baza!$B$17:$BX$30,MATCH(BI$22,baza!$B$15:$BX$15,0),FALSE),"")</f>
        <v>0</v>
      </c>
      <c r="BJ28" s="78">
        <f>IFERROR(VLOOKUP($B28,baza!$B$17:$BX$30,MATCH(BJ$22,baza!$B$15:$BX$15,0),FALSE),"")</f>
        <v>0</v>
      </c>
      <c r="BK28" s="78">
        <f>IFERROR(VLOOKUP($B28,baza!$B$17:$BX$30,MATCH(BK$22,baza!$B$15:$BX$15,0),FALSE),"")</f>
        <v>0</v>
      </c>
      <c r="BL28" s="78">
        <f>IFERROR(VLOOKUP($B28,baza!$B$17:$BX$30,MATCH(BL$22,baza!$B$15:$BX$15,0),FALSE),"")</f>
        <v>0</v>
      </c>
      <c r="BM28" s="78" t="str">
        <f>IFERROR(VLOOKUP($B28,baza!$B$17:$BX$30,MATCH(BM$22,baza!$B$15:$BX$15,0),FALSE),"")</f>
        <v/>
      </c>
      <c r="BN28" s="164" t="str">
        <f>IFERROR(VLOOKUP($B28,baza!$B$17:$BX$30,MATCH(BN$22,baza!$B$15:$BX$15,0),FALSE),"")</f>
        <v/>
      </c>
      <c r="BO28" s="101">
        <f t="shared" si="20"/>
        <v>0</v>
      </c>
      <c r="BP28" s="89">
        <f t="shared" si="4"/>
        <v>0</v>
      </c>
      <c r="BQ28" s="89">
        <f t="shared" si="21"/>
        <v>0</v>
      </c>
      <c r="BR28" s="89">
        <f t="shared" si="4"/>
        <v>0</v>
      </c>
      <c r="BS28" s="89">
        <f t="shared" si="4"/>
        <v>0</v>
      </c>
      <c r="BT28" s="89">
        <f t="shared" si="4"/>
        <v>0</v>
      </c>
      <c r="BU28" s="89">
        <f t="shared" si="4"/>
        <v>0</v>
      </c>
      <c r="BV28" s="89">
        <f t="shared" si="4"/>
        <v>0</v>
      </c>
      <c r="BW28" s="89">
        <f t="shared" si="4"/>
        <v>0</v>
      </c>
      <c r="BX28" s="89">
        <f t="shared" si="4"/>
        <v>0</v>
      </c>
      <c r="BY28" s="89">
        <f t="shared" si="4"/>
        <v>0</v>
      </c>
      <c r="BZ28" s="89">
        <f t="shared" si="4"/>
        <v>0</v>
      </c>
      <c r="CA28" s="89">
        <f t="shared" si="4"/>
        <v>0</v>
      </c>
      <c r="CB28" s="89">
        <f t="shared" si="4"/>
        <v>0</v>
      </c>
      <c r="CC28" s="89">
        <f t="shared" si="4"/>
        <v>0</v>
      </c>
      <c r="CD28" s="102">
        <f t="shared" si="22"/>
        <v>0</v>
      </c>
      <c r="CE28" s="89">
        <f t="shared" si="23"/>
        <v>0</v>
      </c>
      <c r="CF28" s="89">
        <f t="shared" si="24"/>
        <v>0</v>
      </c>
      <c r="CG28" s="89">
        <f t="shared" si="5"/>
        <v>0</v>
      </c>
      <c r="CH28" s="113">
        <f t="shared" si="5"/>
        <v>0</v>
      </c>
      <c r="CI28" s="103">
        <f t="shared" si="25"/>
        <v>5</v>
      </c>
      <c r="CJ28" s="37">
        <f t="shared" si="25"/>
        <v>5</v>
      </c>
      <c r="CK28" s="138">
        <f t="shared" si="25"/>
        <v>5</v>
      </c>
      <c r="CL28" s="104">
        <f t="shared" si="6"/>
        <v>0</v>
      </c>
      <c r="CM28" s="105">
        <f t="shared" si="26"/>
        <v>0</v>
      </c>
      <c r="CN28" s="105"/>
      <c r="CO28" s="106"/>
      <c r="CP28" s="150"/>
      <c r="CQ28" s="105"/>
      <c r="CR28" s="105">
        <f t="shared" si="7"/>
        <v>0</v>
      </c>
      <c r="CS28" s="105">
        <f t="shared" si="8"/>
        <v>0</v>
      </c>
      <c r="CT28" s="105">
        <f t="shared" si="9"/>
        <v>0</v>
      </c>
      <c r="CU28" s="105">
        <f t="shared" si="10"/>
        <v>0</v>
      </c>
      <c r="CV28" s="105">
        <f t="shared" si="11"/>
        <v>0</v>
      </c>
      <c r="CW28" s="105">
        <f t="shared" si="12"/>
        <v>0</v>
      </c>
      <c r="CX28" s="105">
        <f t="shared" si="13"/>
        <v>0</v>
      </c>
      <c r="CY28" s="105">
        <f t="shared" si="14"/>
        <v>0</v>
      </c>
      <c r="CZ28" s="105">
        <f t="shared" si="15"/>
        <v>0</v>
      </c>
      <c r="DA28" s="105">
        <f t="shared" si="16"/>
        <v>0</v>
      </c>
      <c r="DB28" s="105">
        <f t="shared" si="17"/>
        <v>0</v>
      </c>
      <c r="DC28" s="105">
        <f t="shared" si="18"/>
        <v>0</v>
      </c>
      <c r="DD28" s="106">
        <f t="shared" si="19"/>
        <v>0</v>
      </c>
    </row>
    <row r="29" spans="1:111" s="34" customFormat="1" ht="21.75" customHeight="1">
      <c r="A29" s="75">
        <f>IF(ISBLANK(baza!A22),"",baza!A22)</f>
        <v>6</v>
      </c>
      <c r="B29" s="72">
        <f>IF(ISBLANK(baza!B22),"",baza!B22)</f>
        <v>6</v>
      </c>
      <c r="C29" s="133">
        <f>IF(ISBLANK(baza!C22),"",baza!C22)</f>
        <v>6</v>
      </c>
      <c r="D29" s="81" t="str">
        <f>IF(ISBLANK(baza!D22),"",baza!D22)</f>
        <v/>
      </c>
      <c r="E29" s="86">
        <f>IFERROR(VLOOKUP($B29,baza!$B$17:$BX$30,MATCH(E$22,baza!$B$15:$BX$15,0),FALSE),"")</f>
        <v>0</v>
      </c>
      <c r="F29" s="78">
        <f>IFERROR(VLOOKUP($B29,baza!$B$17:$BX$30,MATCH(F$22,baza!$B$15:$BX$15,0),FALSE),"")</f>
        <v>0</v>
      </c>
      <c r="G29" s="78">
        <f>IFERROR(VLOOKUP($B29,baza!$B$17:$BX$30,MATCH(G$22,baza!$B$15:$BX$15,0),FALSE),"")</f>
        <v>0</v>
      </c>
      <c r="H29" s="78">
        <f>IFERROR(VLOOKUP($B29,baza!$B$17:$BX$30,MATCH(H$22,baza!$B$15:$BX$15,0),FALSE),"")</f>
        <v>0</v>
      </c>
      <c r="I29" s="78">
        <f>IFERROR(VLOOKUP($B29,baza!$B$17:$BX$30,MATCH(I$22,baza!$B$15:$BX$15,0),FALSE),"")</f>
        <v>0</v>
      </c>
      <c r="J29" s="78">
        <f>IFERROR(VLOOKUP($B29,baza!$B$17:$BX$30,MATCH(J$22,baza!$B$15:$BX$15,0),FALSE),"")</f>
        <v>0</v>
      </c>
      <c r="K29" s="78">
        <f>IFERROR(VLOOKUP($B29,baza!$B$17:$BX$30,MATCH(K$22,baza!$B$15:$BX$15,0),FALSE),"")</f>
        <v>0</v>
      </c>
      <c r="L29" s="78">
        <f>IFERROR(VLOOKUP($B29,baza!$B$17:$BX$30,MATCH(L$22,baza!$B$15:$BX$15,0),FALSE),"")</f>
        <v>0</v>
      </c>
      <c r="M29" s="78">
        <f>IFERROR(VLOOKUP($B29,baza!$B$17:$BX$30,MATCH(M$22,baza!$B$15:$BX$15,0),FALSE),"")</f>
        <v>0</v>
      </c>
      <c r="N29" s="78">
        <f>IFERROR(VLOOKUP($B29,baza!$B$17:$BX$30,MATCH(N$22,baza!$B$15:$BX$15,0),FALSE),"")</f>
        <v>0</v>
      </c>
      <c r="O29" s="78">
        <f>IFERROR(VLOOKUP($B29,baza!$B$17:$BX$30,MATCH(O$22,baza!$B$15:$BX$15,0),FALSE),"")</f>
        <v>0</v>
      </c>
      <c r="P29" s="78">
        <f>IFERROR(VLOOKUP($B29,baza!$B$17:$BX$30,MATCH(P$22,baza!$B$15:$BX$15,0),FALSE),"")</f>
        <v>0</v>
      </c>
      <c r="Q29" s="78">
        <f>IFERROR(VLOOKUP($B29,baza!$B$17:$BX$30,MATCH(Q$22,baza!$B$15:$BX$15,0),FALSE),"")</f>
        <v>0</v>
      </c>
      <c r="R29" s="78">
        <f>IFERROR(VLOOKUP($B29,baza!$B$17:$BX$30,MATCH(R$22,baza!$B$15:$BX$15,0),FALSE),"")</f>
        <v>0</v>
      </c>
      <c r="S29" s="78">
        <f>IFERROR(VLOOKUP($B29,baza!$B$17:$BX$30,MATCH(S$22,baza!$B$15:$BX$15,0),FALSE),"")</f>
        <v>0</v>
      </c>
      <c r="T29" s="78">
        <f>IFERROR(VLOOKUP($B29,baza!$B$17:$BX$30,MATCH(T$22,baza!$B$15:$BX$15,0),FALSE),"")</f>
        <v>0</v>
      </c>
      <c r="U29" s="78">
        <f>IFERROR(VLOOKUP($B29,baza!$B$17:$BX$30,MATCH(U$22,baza!$B$15:$BX$15,0),FALSE),"")</f>
        <v>0</v>
      </c>
      <c r="V29" s="78">
        <f>IFERROR(VLOOKUP($B29,baza!$B$17:$BX$30,MATCH(V$22,baza!$B$15:$BX$15,0),FALSE),"")</f>
        <v>0</v>
      </c>
      <c r="W29" s="78">
        <f>IFERROR(VLOOKUP($B29,baza!$B$17:$BX$30,MATCH(W$22,baza!$B$15:$BX$15,0),FALSE),"")</f>
        <v>0</v>
      </c>
      <c r="X29" s="78">
        <f>IFERROR(VLOOKUP($B29,baza!$B$17:$BX$30,MATCH(X$22,baza!$B$15:$BX$15,0),FALSE),"")</f>
        <v>0</v>
      </c>
      <c r="Y29" s="78">
        <f>IFERROR(VLOOKUP($B29,baza!$B$17:$BX$30,MATCH(Y$22,baza!$B$15:$BX$15,0),FALSE),"")</f>
        <v>0</v>
      </c>
      <c r="Z29" s="78">
        <f>IFERROR(VLOOKUP($B29,baza!$B$17:$BX$30,MATCH(Z$22,baza!$B$15:$BX$15,0),FALSE),"")</f>
        <v>0</v>
      </c>
      <c r="AA29" s="78">
        <f>IFERROR(VLOOKUP($B29,baza!$B$17:$BX$30,MATCH(AA$22,baza!$B$15:$BX$15,0),FALSE),"")</f>
        <v>0</v>
      </c>
      <c r="AB29" s="78">
        <f>IFERROR(VLOOKUP($B29,baza!$B$17:$BX$30,MATCH(AB$22,baza!$B$15:$BX$15,0),FALSE),"")</f>
        <v>0</v>
      </c>
      <c r="AC29" s="78">
        <f>IFERROR(VLOOKUP($B29,baza!$B$17:$BX$30,MATCH(AC$22,baza!$B$15:$BX$15,0),FALSE),"")</f>
        <v>0</v>
      </c>
      <c r="AD29" s="78">
        <f>IFERROR(VLOOKUP($B29,baza!$B$17:$BX$30,MATCH(AD$22,baza!$B$15:$BX$15,0),FALSE),"")</f>
        <v>0</v>
      </c>
      <c r="AE29" s="78">
        <f>IFERROR(VLOOKUP($B29,baza!$B$17:$BX$30,MATCH(AE$22,baza!$B$15:$BX$15,0),FALSE),"")</f>
        <v>0</v>
      </c>
      <c r="AF29" s="78">
        <f>IFERROR(VLOOKUP($B29,baza!$B$17:$BX$30,MATCH(AF$22,baza!$B$15:$BX$15,0),FALSE),"")</f>
        <v>0</v>
      </c>
      <c r="AG29" s="78">
        <f>IFERROR(VLOOKUP($B29,baza!$B$17:$BX$30,MATCH(AG$22,baza!$B$15:$BX$15,0),FALSE),"")</f>
        <v>0</v>
      </c>
      <c r="AH29" s="78">
        <f>IFERROR(VLOOKUP($B29,baza!$B$17:$BX$30,MATCH(AH$22,baza!$B$15:$BX$15,0),FALSE),"")</f>
        <v>0</v>
      </c>
      <c r="AI29" s="135">
        <f>IFERROR(VLOOKUP($B29,baza!$B$17:$BX$30,MATCH(AI$22,baza!$B$15:$BX$15,0),FALSE),"")</f>
        <v>0</v>
      </c>
      <c r="AJ29" s="86">
        <f>IFERROR(VLOOKUP($B29,baza!$B$17:$BX$30,MATCH(AJ$22,baza!$B$15:$BX$15,0),FALSE),"")</f>
        <v>0</v>
      </c>
      <c r="AK29" s="78">
        <f>IFERROR(VLOOKUP($B29,baza!$B$17:$BX$30,MATCH(AK$22,baza!$B$15:$BX$15,0),FALSE),"")</f>
        <v>0</v>
      </c>
      <c r="AL29" s="78">
        <f>IFERROR(VLOOKUP($B29,baza!$B$17:$BX$30,MATCH(AL$22,baza!$B$15:$BX$15,0),FALSE),"")</f>
        <v>0</v>
      </c>
      <c r="AM29" s="78">
        <f>IFERROR(VLOOKUP($B29,baza!$B$17:$BX$30,MATCH(AM$22,baza!$B$15:$BX$15,0),FALSE),"")</f>
        <v>0</v>
      </c>
      <c r="AN29" s="78">
        <f>IFERROR(VLOOKUP($B29,baza!$B$17:$BX$30,MATCH(AN$22,baza!$B$15:$BX$15,0),FALSE),"")</f>
        <v>0</v>
      </c>
      <c r="AO29" s="78">
        <f>IFERROR(VLOOKUP($B29,baza!$B$17:$BX$30,MATCH(AO$22,baza!$B$15:$BX$15,0),FALSE),"")</f>
        <v>0</v>
      </c>
      <c r="AP29" s="78">
        <f>IFERROR(VLOOKUP($B29,baza!$B$17:$BX$30,MATCH(AP$22,baza!$B$15:$BX$15,0),FALSE),"")</f>
        <v>0</v>
      </c>
      <c r="AQ29" s="78">
        <f>IFERROR(VLOOKUP($B29,baza!$B$17:$BX$30,MATCH(AQ$22,baza!$B$15:$BX$15,0),FALSE),"")</f>
        <v>0</v>
      </c>
      <c r="AR29" s="78">
        <f>IFERROR(VLOOKUP($B29,baza!$B$17:$BX$30,MATCH(AR$22,baza!$B$15:$BX$15,0),FALSE),"")</f>
        <v>0</v>
      </c>
      <c r="AS29" s="78">
        <f>IFERROR(VLOOKUP($B29,baza!$B$17:$BX$30,MATCH(AS$22,baza!$B$15:$BX$15,0),FALSE),"")</f>
        <v>0</v>
      </c>
      <c r="AT29" s="78">
        <f>IFERROR(VLOOKUP($B29,baza!$B$17:$BX$30,MATCH(AT$22,baza!$B$15:$BX$15,0),FALSE),"")</f>
        <v>0</v>
      </c>
      <c r="AU29" s="78">
        <f>IFERROR(VLOOKUP($B29,baza!$B$17:$BX$30,MATCH(AU$22,baza!$B$15:$BX$15,0),FALSE),"")</f>
        <v>0</v>
      </c>
      <c r="AV29" s="78">
        <f>IFERROR(VLOOKUP($B29,baza!$B$17:$BX$30,MATCH(AV$22,baza!$B$15:$BX$15,0),FALSE),"")</f>
        <v>0</v>
      </c>
      <c r="AW29" s="78">
        <f>IFERROR(VLOOKUP($B29,baza!$B$17:$BX$30,MATCH(AW$22,baza!$B$15:$BX$15,0),FALSE),"")</f>
        <v>0</v>
      </c>
      <c r="AX29" s="78">
        <f>IFERROR(VLOOKUP($B29,baza!$B$17:$BX$30,MATCH(AX$22,baza!$B$15:$BX$15,0),FALSE),"")</f>
        <v>0</v>
      </c>
      <c r="AY29" s="78">
        <f>IFERROR(VLOOKUP($B29,baza!$B$17:$BX$30,MATCH(AY$22,baza!$B$15:$BX$15,0),FALSE),"")</f>
        <v>0</v>
      </c>
      <c r="AZ29" s="78">
        <f>IFERROR(VLOOKUP($B29,baza!$B$17:$BX$30,MATCH(AZ$22,baza!$B$15:$BX$15,0),FALSE),"")</f>
        <v>0</v>
      </c>
      <c r="BA29" s="78">
        <f>IFERROR(VLOOKUP($B29,baza!$B$17:$BX$30,MATCH(BA$22,baza!$B$15:$BX$15,0),FALSE),"")</f>
        <v>0</v>
      </c>
      <c r="BB29" s="78">
        <f>IFERROR(VLOOKUP($B29,baza!$B$17:$BX$30,MATCH(BB$22,baza!$B$15:$BX$15,0),FALSE),"")</f>
        <v>0</v>
      </c>
      <c r="BC29" s="78">
        <f>IFERROR(VLOOKUP($B29,baza!$B$17:$BX$30,MATCH(BC$22,baza!$B$15:$BX$15,0),FALSE),"")</f>
        <v>0</v>
      </c>
      <c r="BD29" s="78">
        <f>IFERROR(VLOOKUP($B29,baza!$B$17:$BX$30,MATCH(BD$22,baza!$B$15:$BX$15,0),FALSE),"")</f>
        <v>0</v>
      </c>
      <c r="BE29" s="78">
        <f>IFERROR(VLOOKUP($B29,baza!$B$17:$BX$30,MATCH(BE$22,baza!$B$15:$BX$15,0),FALSE),"")</f>
        <v>0</v>
      </c>
      <c r="BF29" s="78">
        <f>IFERROR(VLOOKUP($B29,baza!$B$17:$BX$30,MATCH(BF$22,baza!$B$15:$BX$15,0),FALSE),"")</f>
        <v>0</v>
      </c>
      <c r="BG29" s="78">
        <f>IFERROR(VLOOKUP($B29,baza!$B$17:$BX$30,MATCH(BG$22,baza!$B$15:$BX$15,0),FALSE),"")</f>
        <v>0</v>
      </c>
      <c r="BH29" s="78">
        <f>IFERROR(VLOOKUP($B29,baza!$B$17:$BX$30,MATCH(BH$22,baza!$B$15:$BX$15,0),FALSE),"")</f>
        <v>0</v>
      </c>
      <c r="BI29" s="78">
        <f>IFERROR(VLOOKUP($B29,baza!$B$17:$BX$30,MATCH(BI$22,baza!$B$15:$BX$15,0),FALSE),"")</f>
        <v>0</v>
      </c>
      <c r="BJ29" s="78">
        <f>IFERROR(VLOOKUP($B29,baza!$B$17:$BX$30,MATCH(BJ$22,baza!$B$15:$BX$15,0),FALSE),"")</f>
        <v>0</v>
      </c>
      <c r="BK29" s="78">
        <f>IFERROR(VLOOKUP($B29,baza!$B$17:$BX$30,MATCH(BK$22,baza!$B$15:$BX$15,0),FALSE),"")</f>
        <v>0</v>
      </c>
      <c r="BL29" s="78">
        <f>IFERROR(VLOOKUP($B29,baza!$B$17:$BX$30,MATCH(BL$22,baza!$B$15:$BX$15,0),FALSE),"")</f>
        <v>0</v>
      </c>
      <c r="BM29" s="78" t="str">
        <f>IFERROR(VLOOKUP($B29,baza!$B$17:$BX$30,MATCH(BM$22,baza!$B$15:$BX$15,0),FALSE),"")</f>
        <v/>
      </c>
      <c r="BN29" s="164" t="str">
        <f>IFERROR(VLOOKUP($B29,baza!$B$17:$BX$30,MATCH(BN$22,baza!$B$15:$BX$15,0),FALSE),"")</f>
        <v/>
      </c>
      <c r="BO29" s="101">
        <f t="shared" si="20"/>
        <v>0</v>
      </c>
      <c r="BP29" s="89">
        <f t="shared" si="4"/>
        <v>0</v>
      </c>
      <c r="BQ29" s="89">
        <f t="shared" si="21"/>
        <v>0</v>
      </c>
      <c r="BR29" s="89">
        <f t="shared" si="4"/>
        <v>0</v>
      </c>
      <c r="BS29" s="89">
        <f t="shared" si="4"/>
        <v>0</v>
      </c>
      <c r="BT29" s="89">
        <f t="shared" si="4"/>
        <v>0</v>
      </c>
      <c r="BU29" s="89">
        <f t="shared" si="4"/>
        <v>0</v>
      </c>
      <c r="BV29" s="89">
        <f t="shared" si="4"/>
        <v>0</v>
      </c>
      <c r="BW29" s="89">
        <f t="shared" si="4"/>
        <v>0</v>
      </c>
      <c r="BX29" s="89">
        <f t="shared" si="4"/>
        <v>0</v>
      </c>
      <c r="BY29" s="89">
        <f t="shared" si="4"/>
        <v>0</v>
      </c>
      <c r="BZ29" s="89">
        <f t="shared" si="4"/>
        <v>0</v>
      </c>
      <c r="CA29" s="89">
        <f t="shared" si="4"/>
        <v>0</v>
      </c>
      <c r="CB29" s="89">
        <f t="shared" si="4"/>
        <v>0</v>
      </c>
      <c r="CC29" s="89">
        <f t="shared" si="4"/>
        <v>0</v>
      </c>
      <c r="CD29" s="102">
        <f t="shared" si="22"/>
        <v>0</v>
      </c>
      <c r="CE29" s="89">
        <f t="shared" si="23"/>
        <v>0</v>
      </c>
      <c r="CF29" s="89">
        <f t="shared" si="24"/>
        <v>0</v>
      </c>
      <c r="CG29" s="89">
        <f t="shared" si="5"/>
        <v>0</v>
      </c>
      <c r="CH29" s="113">
        <f t="shared" si="5"/>
        <v>0</v>
      </c>
      <c r="CI29" s="103">
        <f t="shared" si="25"/>
        <v>6</v>
      </c>
      <c r="CJ29" s="37">
        <f t="shared" si="25"/>
        <v>6</v>
      </c>
      <c r="CK29" s="138">
        <f t="shared" si="25"/>
        <v>6</v>
      </c>
      <c r="CL29" s="104">
        <f t="shared" si="6"/>
        <v>0</v>
      </c>
      <c r="CM29" s="105">
        <f t="shared" si="26"/>
        <v>0</v>
      </c>
      <c r="CN29" s="105"/>
      <c r="CO29" s="106"/>
      <c r="CP29" s="150"/>
      <c r="CQ29" s="105"/>
      <c r="CR29" s="105">
        <f t="shared" si="7"/>
        <v>0</v>
      </c>
      <c r="CS29" s="105">
        <f t="shared" si="8"/>
        <v>0</v>
      </c>
      <c r="CT29" s="105">
        <f t="shared" si="9"/>
        <v>0</v>
      </c>
      <c r="CU29" s="105">
        <f t="shared" si="10"/>
        <v>0</v>
      </c>
      <c r="CV29" s="105">
        <f t="shared" si="11"/>
        <v>0</v>
      </c>
      <c r="CW29" s="105">
        <f t="shared" si="12"/>
        <v>0</v>
      </c>
      <c r="CX29" s="105">
        <f t="shared" si="13"/>
        <v>0</v>
      </c>
      <c r="CY29" s="105">
        <f t="shared" si="14"/>
        <v>0</v>
      </c>
      <c r="CZ29" s="105">
        <f t="shared" si="15"/>
        <v>0</v>
      </c>
      <c r="DA29" s="105">
        <f t="shared" si="16"/>
        <v>0</v>
      </c>
      <c r="DB29" s="105">
        <f t="shared" si="17"/>
        <v>0</v>
      </c>
      <c r="DC29" s="105">
        <f t="shared" si="18"/>
        <v>0</v>
      </c>
      <c r="DD29" s="106">
        <f t="shared" si="19"/>
        <v>0</v>
      </c>
    </row>
    <row r="30" spans="1:111" s="34" customFormat="1" ht="21.75" customHeight="1">
      <c r="A30" s="75">
        <f>IF(ISBLANK(baza!A23),"",baza!A23)</f>
        <v>7</v>
      </c>
      <c r="B30" s="72">
        <f>IF(ISBLANK(baza!B23),"",baza!B23)</f>
        <v>7</v>
      </c>
      <c r="C30" s="133">
        <f>IF(ISBLANK(baza!C23),"",baza!C23)</f>
        <v>7</v>
      </c>
      <c r="D30" s="81" t="str">
        <f>IF(ISBLANK(baza!D23),"",baza!D23)</f>
        <v/>
      </c>
      <c r="E30" s="86">
        <f>IFERROR(VLOOKUP($B30,baza!$B$17:$BX$30,MATCH(E$22,baza!$B$15:$BX$15,0),FALSE),"")</f>
        <v>0</v>
      </c>
      <c r="F30" s="78">
        <f>IFERROR(VLOOKUP($B30,baza!$B$17:$BX$30,MATCH(F$22,baza!$B$15:$BX$15,0),FALSE),"")</f>
        <v>0</v>
      </c>
      <c r="G30" s="78">
        <f>IFERROR(VLOOKUP($B30,baza!$B$17:$BX$30,MATCH(G$22,baza!$B$15:$BX$15,0),FALSE),"")</f>
        <v>0</v>
      </c>
      <c r="H30" s="78">
        <f>IFERROR(VLOOKUP($B30,baza!$B$17:$BX$30,MATCH(H$22,baza!$B$15:$BX$15,0),FALSE),"")</f>
        <v>0</v>
      </c>
      <c r="I30" s="78">
        <f>IFERROR(VLOOKUP($B30,baza!$B$17:$BX$30,MATCH(I$22,baza!$B$15:$BX$15,0),FALSE),"")</f>
        <v>0</v>
      </c>
      <c r="J30" s="78">
        <f>IFERROR(VLOOKUP($B30,baza!$B$17:$BX$30,MATCH(J$22,baza!$B$15:$BX$15,0),FALSE),"")</f>
        <v>0</v>
      </c>
      <c r="K30" s="78">
        <f>IFERROR(VLOOKUP($B30,baza!$B$17:$BX$30,MATCH(K$22,baza!$B$15:$BX$15,0),FALSE),"")</f>
        <v>0</v>
      </c>
      <c r="L30" s="78">
        <f>IFERROR(VLOOKUP($B30,baza!$B$17:$BX$30,MATCH(L$22,baza!$B$15:$BX$15,0),FALSE),"")</f>
        <v>0</v>
      </c>
      <c r="M30" s="78">
        <f>IFERROR(VLOOKUP($B30,baza!$B$17:$BX$30,MATCH(M$22,baza!$B$15:$BX$15,0),FALSE),"")</f>
        <v>0</v>
      </c>
      <c r="N30" s="78">
        <f>IFERROR(VLOOKUP($B30,baza!$B$17:$BX$30,MATCH(N$22,baza!$B$15:$BX$15,0),FALSE),"")</f>
        <v>0</v>
      </c>
      <c r="O30" s="78">
        <f>IFERROR(VLOOKUP($B30,baza!$B$17:$BX$30,MATCH(O$22,baza!$B$15:$BX$15,0),FALSE),"")</f>
        <v>0</v>
      </c>
      <c r="P30" s="78">
        <f>IFERROR(VLOOKUP($B30,baza!$B$17:$BX$30,MATCH(P$22,baza!$B$15:$BX$15,0),FALSE),"")</f>
        <v>0</v>
      </c>
      <c r="Q30" s="78">
        <f>IFERROR(VLOOKUP($B30,baza!$B$17:$BX$30,MATCH(Q$22,baza!$B$15:$BX$15,0),FALSE),"")</f>
        <v>0</v>
      </c>
      <c r="R30" s="78">
        <f>IFERROR(VLOOKUP($B30,baza!$B$17:$BX$30,MATCH(R$22,baza!$B$15:$BX$15,0),FALSE),"")</f>
        <v>0</v>
      </c>
      <c r="S30" s="78">
        <f>IFERROR(VLOOKUP($B30,baza!$B$17:$BX$30,MATCH(S$22,baza!$B$15:$BX$15,0),FALSE),"")</f>
        <v>0</v>
      </c>
      <c r="T30" s="78">
        <f>IFERROR(VLOOKUP($B30,baza!$B$17:$BX$30,MATCH(T$22,baza!$B$15:$BX$15,0),FALSE),"")</f>
        <v>0</v>
      </c>
      <c r="U30" s="78">
        <f>IFERROR(VLOOKUP($B30,baza!$B$17:$BX$30,MATCH(U$22,baza!$B$15:$BX$15,0),FALSE),"")</f>
        <v>0</v>
      </c>
      <c r="V30" s="78">
        <f>IFERROR(VLOOKUP($B30,baza!$B$17:$BX$30,MATCH(V$22,baza!$B$15:$BX$15,0),FALSE),"")</f>
        <v>0</v>
      </c>
      <c r="W30" s="78">
        <f>IFERROR(VLOOKUP($B30,baza!$B$17:$BX$30,MATCH(W$22,baza!$B$15:$BX$15,0),FALSE),"")</f>
        <v>0</v>
      </c>
      <c r="X30" s="78">
        <f>IFERROR(VLOOKUP($B30,baza!$B$17:$BX$30,MATCH(X$22,baza!$B$15:$BX$15,0),FALSE),"")</f>
        <v>0</v>
      </c>
      <c r="Y30" s="78">
        <f>IFERROR(VLOOKUP($B30,baza!$B$17:$BX$30,MATCH(Y$22,baza!$B$15:$BX$15,0),FALSE),"")</f>
        <v>0</v>
      </c>
      <c r="Z30" s="78">
        <f>IFERROR(VLOOKUP($B30,baza!$B$17:$BX$30,MATCH(Z$22,baza!$B$15:$BX$15,0),FALSE),"")</f>
        <v>0</v>
      </c>
      <c r="AA30" s="78">
        <f>IFERROR(VLOOKUP($B30,baza!$B$17:$BX$30,MATCH(AA$22,baza!$B$15:$BX$15,0),FALSE),"")</f>
        <v>0</v>
      </c>
      <c r="AB30" s="78">
        <f>IFERROR(VLOOKUP($B30,baza!$B$17:$BX$30,MATCH(AB$22,baza!$B$15:$BX$15,0),FALSE),"")</f>
        <v>0</v>
      </c>
      <c r="AC30" s="78">
        <f>IFERROR(VLOOKUP($B30,baza!$B$17:$BX$30,MATCH(AC$22,baza!$B$15:$BX$15,0),FALSE),"")</f>
        <v>0</v>
      </c>
      <c r="AD30" s="78">
        <f>IFERROR(VLOOKUP($B30,baza!$B$17:$BX$30,MATCH(AD$22,baza!$B$15:$BX$15,0),FALSE),"")</f>
        <v>0</v>
      </c>
      <c r="AE30" s="78">
        <f>IFERROR(VLOOKUP($B30,baza!$B$17:$BX$30,MATCH(AE$22,baza!$B$15:$BX$15,0),FALSE),"")</f>
        <v>0</v>
      </c>
      <c r="AF30" s="78">
        <f>IFERROR(VLOOKUP($B30,baza!$B$17:$BX$30,MATCH(AF$22,baza!$B$15:$BX$15,0),FALSE),"")</f>
        <v>0</v>
      </c>
      <c r="AG30" s="78">
        <f>IFERROR(VLOOKUP($B30,baza!$B$17:$BX$30,MATCH(AG$22,baza!$B$15:$BX$15,0),FALSE),"")</f>
        <v>0</v>
      </c>
      <c r="AH30" s="78">
        <f>IFERROR(VLOOKUP($B30,baza!$B$17:$BX$30,MATCH(AH$22,baza!$B$15:$BX$15,0),FALSE),"")</f>
        <v>0</v>
      </c>
      <c r="AI30" s="135">
        <f>IFERROR(VLOOKUP($B30,baza!$B$17:$BX$30,MATCH(AI$22,baza!$B$15:$BX$15,0),FALSE),"")</f>
        <v>0</v>
      </c>
      <c r="AJ30" s="86">
        <f>IFERROR(VLOOKUP($B30,baza!$B$17:$BX$30,MATCH(AJ$22,baza!$B$15:$BX$15,0),FALSE),"")</f>
        <v>0</v>
      </c>
      <c r="AK30" s="78">
        <f>IFERROR(VLOOKUP($B30,baza!$B$17:$BX$30,MATCH(AK$22,baza!$B$15:$BX$15,0),FALSE),"")</f>
        <v>0</v>
      </c>
      <c r="AL30" s="78">
        <f>IFERROR(VLOOKUP($B30,baza!$B$17:$BX$30,MATCH(AL$22,baza!$B$15:$BX$15,0),FALSE),"")</f>
        <v>0</v>
      </c>
      <c r="AM30" s="78">
        <f>IFERROR(VLOOKUP($B30,baza!$B$17:$BX$30,MATCH(AM$22,baza!$B$15:$BX$15,0),FALSE),"")</f>
        <v>0</v>
      </c>
      <c r="AN30" s="78">
        <f>IFERROR(VLOOKUP($B30,baza!$B$17:$BX$30,MATCH(AN$22,baza!$B$15:$BX$15,0),FALSE),"")</f>
        <v>0</v>
      </c>
      <c r="AO30" s="78">
        <f>IFERROR(VLOOKUP($B30,baza!$B$17:$BX$30,MATCH(AO$22,baza!$B$15:$BX$15,0),FALSE),"")</f>
        <v>0</v>
      </c>
      <c r="AP30" s="78">
        <f>IFERROR(VLOOKUP($B30,baza!$B$17:$BX$30,MATCH(AP$22,baza!$B$15:$BX$15,0),FALSE),"")</f>
        <v>0</v>
      </c>
      <c r="AQ30" s="78">
        <f>IFERROR(VLOOKUP($B30,baza!$B$17:$BX$30,MATCH(AQ$22,baza!$B$15:$BX$15,0),FALSE),"")</f>
        <v>0</v>
      </c>
      <c r="AR30" s="78">
        <f>IFERROR(VLOOKUP($B30,baza!$B$17:$BX$30,MATCH(AR$22,baza!$B$15:$BX$15,0),FALSE),"")</f>
        <v>0</v>
      </c>
      <c r="AS30" s="78">
        <f>IFERROR(VLOOKUP($B30,baza!$B$17:$BX$30,MATCH(AS$22,baza!$B$15:$BX$15,0),FALSE),"")</f>
        <v>0</v>
      </c>
      <c r="AT30" s="78">
        <f>IFERROR(VLOOKUP($B30,baza!$B$17:$BX$30,MATCH(AT$22,baza!$B$15:$BX$15,0),FALSE),"")</f>
        <v>0</v>
      </c>
      <c r="AU30" s="78">
        <f>IFERROR(VLOOKUP($B30,baza!$B$17:$BX$30,MATCH(AU$22,baza!$B$15:$BX$15,0),FALSE),"")</f>
        <v>0</v>
      </c>
      <c r="AV30" s="78">
        <f>IFERROR(VLOOKUP($B30,baza!$B$17:$BX$30,MATCH(AV$22,baza!$B$15:$BX$15,0),FALSE),"")</f>
        <v>0</v>
      </c>
      <c r="AW30" s="78">
        <f>IFERROR(VLOOKUP($B30,baza!$B$17:$BX$30,MATCH(AW$22,baza!$B$15:$BX$15,0),FALSE),"")</f>
        <v>0</v>
      </c>
      <c r="AX30" s="78">
        <f>IFERROR(VLOOKUP($B30,baza!$B$17:$BX$30,MATCH(AX$22,baza!$B$15:$BX$15,0),FALSE),"")</f>
        <v>0</v>
      </c>
      <c r="AY30" s="78">
        <f>IFERROR(VLOOKUP($B30,baza!$B$17:$BX$30,MATCH(AY$22,baza!$B$15:$BX$15,0),FALSE),"")</f>
        <v>0</v>
      </c>
      <c r="AZ30" s="78">
        <f>IFERROR(VLOOKUP($B30,baza!$B$17:$BX$30,MATCH(AZ$22,baza!$B$15:$BX$15,0),FALSE),"")</f>
        <v>0</v>
      </c>
      <c r="BA30" s="78">
        <f>IFERROR(VLOOKUP($B30,baza!$B$17:$BX$30,MATCH(BA$22,baza!$B$15:$BX$15,0),FALSE),"")</f>
        <v>0</v>
      </c>
      <c r="BB30" s="78">
        <f>IFERROR(VLOOKUP($B30,baza!$B$17:$BX$30,MATCH(BB$22,baza!$B$15:$BX$15,0),FALSE),"")</f>
        <v>0</v>
      </c>
      <c r="BC30" s="78">
        <f>IFERROR(VLOOKUP($B30,baza!$B$17:$BX$30,MATCH(BC$22,baza!$B$15:$BX$15,0),FALSE),"")</f>
        <v>0</v>
      </c>
      <c r="BD30" s="78">
        <f>IFERROR(VLOOKUP($B30,baza!$B$17:$BX$30,MATCH(BD$22,baza!$B$15:$BX$15,0),FALSE),"")</f>
        <v>0</v>
      </c>
      <c r="BE30" s="78">
        <f>IFERROR(VLOOKUP($B30,baza!$B$17:$BX$30,MATCH(BE$22,baza!$B$15:$BX$15,0),FALSE),"")</f>
        <v>0</v>
      </c>
      <c r="BF30" s="78">
        <f>IFERROR(VLOOKUP($B30,baza!$B$17:$BX$30,MATCH(BF$22,baza!$B$15:$BX$15,0),FALSE),"")</f>
        <v>0</v>
      </c>
      <c r="BG30" s="78">
        <f>IFERROR(VLOOKUP($B30,baza!$B$17:$BX$30,MATCH(BG$22,baza!$B$15:$BX$15,0),FALSE),"")</f>
        <v>0</v>
      </c>
      <c r="BH30" s="78">
        <f>IFERROR(VLOOKUP($B30,baza!$B$17:$BX$30,MATCH(BH$22,baza!$B$15:$BX$15,0),FALSE),"")</f>
        <v>0</v>
      </c>
      <c r="BI30" s="78">
        <f>IFERROR(VLOOKUP($B30,baza!$B$17:$BX$30,MATCH(BI$22,baza!$B$15:$BX$15,0),FALSE),"")</f>
        <v>0</v>
      </c>
      <c r="BJ30" s="78">
        <f>IFERROR(VLOOKUP($B30,baza!$B$17:$BX$30,MATCH(BJ$22,baza!$B$15:$BX$15,0),FALSE),"")</f>
        <v>0</v>
      </c>
      <c r="BK30" s="78">
        <f>IFERROR(VLOOKUP($B30,baza!$B$17:$BX$30,MATCH(BK$22,baza!$B$15:$BX$15,0),FALSE),"")</f>
        <v>0</v>
      </c>
      <c r="BL30" s="78">
        <f>IFERROR(VLOOKUP($B30,baza!$B$17:$BX$30,MATCH(BL$22,baza!$B$15:$BX$15,0),FALSE),"")</f>
        <v>0</v>
      </c>
      <c r="BM30" s="78" t="str">
        <f>IFERROR(VLOOKUP($B30,baza!$B$17:$BX$30,MATCH(BM$22,baza!$B$15:$BX$15,0),FALSE),"")</f>
        <v/>
      </c>
      <c r="BN30" s="164" t="str">
        <f>IFERROR(VLOOKUP($B30,baza!$B$17:$BX$30,MATCH(BN$22,baza!$B$15:$BX$15,0),FALSE),"")</f>
        <v/>
      </c>
      <c r="BO30" s="101">
        <f t="shared" si="20"/>
        <v>0</v>
      </c>
      <c r="BP30" s="89">
        <f t="shared" si="4"/>
        <v>0</v>
      </c>
      <c r="BQ30" s="89">
        <f t="shared" si="21"/>
        <v>0</v>
      </c>
      <c r="BR30" s="89">
        <f t="shared" si="4"/>
        <v>0</v>
      </c>
      <c r="BS30" s="89">
        <f t="shared" si="4"/>
        <v>0</v>
      </c>
      <c r="BT30" s="89">
        <f t="shared" si="4"/>
        <v>0</v>
      </c>
      <c r="BU30" s="89">
        <f t="shared" si="4"/>
        <v>0</v>
      </c>
      <c r="BV30" s="89">
        <f t="shared" si="4"/>
        <v>0</v>
      </c>
      <c r="BW30" s="89">
        <f t="shared" si="4"/>
        <v>0</v>
      </c>
      <c r="BX30" s="89">
        <f t="shared" si="4"/>
        <v>0</v>
      </c>
      <c r="BY30" s="89">
        <f t="shared" si="4"/>
        <v>0</v>
      </c>
      <c r="BZ30" s="89">
        <f t="shared" si="4"/>
        <v>0</v>
      </c>
      <c r="CA30" s="89">
        <f t="shared" si="4"/>
        <v>0</v>
      </c>
      <c r="CB30" s="89">
        <f t="shared" si="4"/>
        <v>0</v>
      </c>
      <c r="CC30" s="89">
        <f t="shared" si="4"/>
        <v>0</v>
      </c>
      <c r="CD30" s="102">
        <f t="shared" si="22"/>
        <v>0</v>
      </c>
      <c r="CE30" s="89">
        <f t="shared" si="23"/>
        <v>0</v>
      </c>
      <c r="CF30" s="89">
        <f t="shared" si="24"/>
        <v>0</v>
      </c>
      <c r="CG30" s="89">
        <f t="shared" si="5"/>
        <v>0</v>
      </c>
      <c r="CH30" s="113">
        <f t="shared" si="5"/>
        <v>0</v>
      </c>
      <c r="CI30" s="103">
        <f t="shared" si="25"/>
        <v>7</v>
      </c>
      <c r="CJ30" s="37">
        <f t="shared" si="25"/>
        <v>7</v>
      </c>
      <c r="CK30" s="138">
        <f t="shared" si="25"/>
        <v>7</v>
      </c>
      <c r="CL30" s="104">
        <f t="shared" si="6"/>
        <v>0</v>
      </c>
      <c r="CM30" s="105">
        <f t="shared" si="26"/>
        <v>0</v>
      </c>
      <c r="CN30" s="105"/>
      <c r="CO30" s="106"/>
      <c r="CP30" s="150"/>
      <c r="CQ30" s="105"/>
      <c r="CR30" s="105">
        <f t="shared" si="7"/>
        <v>0</v>
      </c>
      <c r="CS30" s="105">
        <f t="shared" si="8"/>
        <v>0</v>
      </c>
      <c r="CT30" s="105">
        <f t="shared" si="9"/>
        <v>0</v>
      </c>
      <c r="CU30" s="105">
        <f t="shared" si="10"/>
        <v>0</v>
      </c>
      <c r="CV30" s="105">
        <f t="shared" si="11"/>
        <v>0</v>
      </c>
      <c r="CW30" s="105">
        <f t="shared" si="12"/>
        <v>0</v>
      </c>
      <c r="CX30" s="105">
        <f t="shared" si="13"/>
        <v>0</v>
      </c>
      <c r="CY30" s="105">
        <f t="shared" si="14"/>
        <v>0</v>
      </c>
      <c r="CZ30" s="105">
        <f t="shared" si="15"/>
        <v>0</v>
      </c>
      <c r="DA30" s="105">
        <f t="shared" si="16"/>
        <v>0</v>
      </c>
      <c r="DB30" s="105">
        <f t="shared" si="17"/>
        <v>0</v>
      </c>
      <c r="DC30" s="105">
        <f t="shared" si="18"/>
        <v>0</v>
      </c>
      <c r="DD30" s="106">
        <f t="shared" si="19"/>
        <v>0</v>
      </c>
    </row>
    <row r="31" spans="1:111" s="34" customFormat="1" ht="21.75" customHeight="1">
      <c r="A31" s="75">
        <f>IF(ISBLANK(baza!A24),"",baza!A24)</f>
        <v>8</v>
      </c>
      <c r="B31" s="72">
        <f>IF(ISBLANK(baza!B24),"",baza!B24)</f>
        <v>8</v>
      </c>
      <c r="C31" s="133">
        <f>IF(ISBLANK(baza!C24),"",baza!C24)</f>
        <v>8</v>
      </c>
      <c r="D31" s="81" t="str">
        <f>IF(ISBLANK(baza!D24),"",baza!D24)</f>
        <v/>
      </c>
      <c r="E31" s="86">
        <f>IFERROR(VLOOKUP($B31,baza!$B$17:$BX$30,MATCH(E$22,baza!$B$15:$BX$15,0),FALSE),"")</f>
        <v>0</v>
      </c>
      <c r="F31" s="78">
        <f>IFERROR(VLOOKUP($B31,baza!$B$17:$BX$30,MATCH(F$22,baza!$B$15:$BX$15,0),FALSE),"")</f>
        <v>0</v>
      </c>
      <c r="G31" s="78">
        <f>IFERROR(VLOOKUP($B31,baza!$B$17:$BX$30,MATCH(G$22,baza!$B$15:$BX$15,0),FALSE),"")</f>
        <v>0</v>
      </c>
      <c r="H31" s="78">
        <f>IFERROR(VLOOKUP($B31,baza!$B$17:$BX$30,MATCH(H$22,baza!$B$15:$BX$15,0),FALSE),"")</f>
        <v>0</v>
      </c>
      <c r="I31" s="78">
        <f>IFERROR(VLOOKUP($B31,baza!$B$17:$BX$30,MATCH(I$22,baza!$B$15:$BX$15,0),FALSE),"")</f>
        <v>0</v>
      </c>
      <c r="J31" s="78">
        <f>IFERROR(VLOOKUP($B31,baza!$B$17:$BX$30,MATCH(J$22,baza!$B$15:$BX$15,0),FALSE),"")</f>
        <v>0</v>
      </c>
      <c r="K31" s="78">
        <f>IFERROR(VLOOKUP($B31,baza!$B$17:$BX$30,MATCH(K$22,baza!$B$15:$BX$15,0),FALSE),"")</f>
        <v>0</v>
      </c>
      <c r="L31" s="78">
        <f>IFERROR(VLOOKUP($B31,baza!$B$17:$BX$30,MATCH(L$22,baza!$B$15:$BX$15,0),FALSE),"")</f>
        <v>0</v>
      </c>
      <c r="M31" s="78">
        <f>IFERROR(VLOOKUP($B31,baza!$B$17:$BX$30,MATCH(M$22,baza!$B$15:$BX$15,0),FALSE),"")</f>
        <v>0</v>
      </c>
      <c r="N31" s="78">
        <f>IFERROR(VLOOKUP($B31,baza!$B$17:$BX$30,MATCH(N$22,baza!$B$15:$BX$15,0),FALSE),"")</f>
        <v>0</v>
      </c>
      <c r="O31" s="78">
        <f>IFERROR(VLOOKUP($B31,baza!$B$17:$BX$30,MATCH(O$22,baza!$B$15:$BX$15,0),FALSE),"")</f>
        <v>0</v>
      </c>
      <c r="P31" s="78">
        <f>IFERROR(VLOOKUP($B31,baza!$B$17:$BX$30,MATCH(P$22,baza!$B$15:$BX$15,0),FALSE),"")</f>
        <v>0</v>
      </c>
      <c r="Q31" s="78">
        <f>IFERROR(VLOOKUP($B31,baza!$B$17:$BX$30,MATCH(Q$22,baza!$B$15:$BX$15,0),FALSE),"")</f>
        <v>0</v>
      </c>
      <c r="R31" s="78">
        <f>IFERROR(VLOOKUP($B31,baza!$B$17:$BX$30,MATCH(R$22,baza!$B$15:$BX$15,0),FALSE),"")</f>
        <v>0</v>
      </c>
      <c r="S31" s="78">
        <f>IFERROR(VLOOKUP($B31,baza!$B$17:$BX$30,MATCH(S$22,baza!$B$15:$BX$15,0),FALSE),"")</f>
        <v>0</v>
      </c>
      <c r="T31" s="78">
        <f>IFERROR(VLOOKUP($B31,baza!$B$17:$BX$30,MATCH(T$22,baza!$B$15:$BX$15,0),FALSE),"")</f>
        <v>0</v>
      </c>
      <c r="U31" s="78">
        <f>IFERROR(VLOOKUP($B31,baza!$B$17:$BX$30,MATCH(U$22,baza!$B$15:$BX$15,0),FALSE),"")</f>
        <v>0</v>
      </c>
      <c r="V31" s="78">
        <f>IFERROR(VLOOKUP($B31,baza!$B$17:$BX$30,MATCH(V$22,baza!$B$15:$BX$15,0),FALSE),"")</f>
        <v>0</v>
      </c>
      <c r="W31" s="78">
        <f>IFERROR(VLOOKUP($B31,baza!$B$17:$BX$30,MATCH(W$22,baza!$B$15:$BX$15,0),FALSE),"")</f>
        <v>0</v>
      </c>
      <c r="X31" s="78">
        <f>IFERROR(VLOOKUP($B31,baza!$B$17:$BX$30,MATCH(X$22,baza!$B$15:$BX$15,0),FALSE),"")</f>
        <v>0</v>
      </c>
      <c r="Y31" s="78">
        <f>IFERROR(VLOOKUP($B31,baza!$B$17:$BX$30,MATCH(Y$22,baza!$B$15:$BX$15,0),FALSE),"")</f>
        <v>0</v>
      </c>
      <c r="Z31" s="78">
        <f>IFERROR(VLOOKUP($B31,baza!$B$17:$BX$30,MATCH(Z$22,baza!$B$15:$BX$15,0),FALSE),"")</f>
        <v>0</v>
      </c>
      <c r="AA31" s="78">
        <f>IFERROR(VLOOKUP($B31,baza!$B$17:$BX$30,MATCH(AA$22,baza!$B$15:$BX$15,0),FALSE),"")</f>
        <v>0</v>
      </c>
      <c r="AB31" s="78">
        <f>IFERROR(VLOOKUP($B31,baza!$B$17:$BX$30,MATCH(AB$22,baza!$B$15:$BX$15,0),FALSE),"")</f>
        <v>0</v>
      </c>
      <c r="AC31" s="78">
        <f>IFERROR(VLOOKUP($B31,baza!$B$17:$BX$30,MATCH(AC$22,baza!$B$15:$BX$15,0),FALSE),"")</f>
        <v>0</v>
      </c>
      <c r="AD31" s="78">
        <f>IFERROR(VLOOKUP($B31,baza!$B$17:$BX$30,MATCH(AD$22,baza!$B$15:$BX$15,0),FALSE),"")</f>
        <v>0</v>
      </c>
      <c r="AE31" s="78">
        <f>IFERROR(VLOOKUP($B31,baza!$B$17:$BX$30,MATCH(AE$22,baza!$B$15:$BX$15,0),FALSE),"")</f>
        <v>0</v>
      </c>
      <c r="AF31" s="78">
        <f>IFERROR(VLOOKUP($B31,baza!$B$17:$BX$30,MATCH(AF$22,baza!$B$15:$BX$15,0),FALSE),"")</f>
        <v>0</v>
      </c>
      <c r="AG31" s="78">
        <f>IFERROR(VLOOKUP($B31,baza!$B$17:$BX$30,MATCH(AG$22,baza!$B$15:$BX$15,0),FALSE),"")</f>
        <v>0</v>
      </c>
      <c r="AH31" s="78">
        <f>IFERROR(VLOOKUP($B31,baza!$B$17:$BX$30,MATCH(AH$22,baza!$B$15:$BX$15,0),FALSE),"")</f>
        <v>0</v>
      </c>
      <c r="AI31" s="135">
        <f>IFERROR(VLOOKUP($B31,baza!$B$17:$BX$30,MATCH(AI$22,baza!$B$15:$BX$15,0),FALSE),"")</f>
        <v>0</v>
      </c>
      <c r="AJ31" s="86">
        <f>IFERROR(VLOOKUP($B31,baza!$B$17:$BX$30,MATCH(AJ$22,baza!$B$15:$BX$15,0),FALSE),"")</f>
        <v>0</v>
      </c>
      <c r="AK31" s="78">
        <f>IFERROR(VLOOKUP($B31,baza!$B$17:$BX$30,MATCH(AK$22,baza!$B$15:$BX$15,0),FALSE),"")</f>
        <v>0</v>
      </c>
      <c r="AL31" s="78">
        <f>IFERROR(VLOOKUP($B31,baza!$B$17:$BX$30,MATCH(AL$22,baza!$B$15:$BX$15,0),FALSE),"")</f>
        <v>0</v>
      </c>
      <c r="AM31" s="78">
        <f>IFERROR(VLOOKUP($B31,baza!$B$17:$BX$30,MATCH(AM$22,baza!$B$15:$BX$15,0),FALSE),"")</f>
        <v>0</v>
      </c>
      <c r="AN31" s="78">
        <f>IFERROR(VLOOKUP($B31,baza!$B$17:$BX$30,MATCH(AN$22,baza!$B$15:$BX$15,0),FALSE),"")</f>
        <v>0</v>
      </c>
      <c r="AO31" s="78">
        <f>IFERROR(VLOOKUP($B31,baza!$B$17:$BX$30,MATCH(AO$22,baza!$B$15:$BX$15,0),FALSE),"")</f>
        <v>0</v>
      </c>
      <c r="AP31" s="78">
        <f>IFERROR(VLOOKUP($B31,baza!$B$17:$BX$30,MATCH(AP$22,baza!$B$15:$BX$15,0),FALSE),"")</f>
        <v>0</v>
      </c>
      <c r="AQ31" s="78">
        <f>IFERROR(VLOOKUP($B31,baza!$B$17:$BX$30,MATCH(AQ$22,baza!$B$15:$BX$15,0),FALSE),"")</f>
        <v>0</v>
      </c>
      <c r="AR31" s="78">
        <f>IFERROR(VLOOKUP($B31,baza!$B$17:$BX$30,MATCH(AR$22,baza!$B$15:$BX$15,0),FALSE),"")</f>
        <v>0</v>
      </c>
      <c r="AS31" s="78">
        <f>IFERROR(VLOOKUP($B31,baza!$B$17:$BX$30,MATCH(AS$22,baza!$B$15:$BX$15,0),FALSE),"")</f>
        <v>0</v>
      </c>
      <c r="AT31" s="78">
        <f>IFERROR(VLOOKUP($B31,baza!$B$17:$BX$30,MATCH(AT$22,baza!$B$15:$BX$15,0),FALSE),"")</f>
        <v>0</v>
      </c>
      <c r="AU31" s="78">
        <f>IFERROR(VLOOKUP($B31,baza!$B$17:$BX$30,MATCH(AU$22,baza!$B$15:$BX$15,0),FALSE),"")</f>
        <v>0</v>
      </c>
      <c r="AV31" s="78">
        <f>IFERROR(VLOOKUP($B31,baza!$B$17:$BX$30,MATCH(AV$22,baza!$B$15:$BX$15,0),FALSE),"")</f>
        <v>0</v>
      </c>
      <c r="AW31" s="78">
        <f>IFERROR(VLOOKUP($B31,baza!$B$17:$BX$30,MATCH(AW$22,baza!$B$15:$BX$15,0),FALSE),"")</f>
        <v>0</v>
      </c>
      <c r="AX31" s="78">
        <f>IFERROR(VLOOKUP($B31,baza!$B$17:$BX$30,MATCH(AX$22,baza!$B$15:$BX$15,0),FALSE),"")</f>
        <v>0</v>
      </c>
      <c r="AY31" s="78">
        <f>IFERROR(VLOOKUP($B31,baza!$B$17:$BX$30,MATCH(AY$22,baza!$B$15:$BX$15,0),FALSE),"")</f>
        <v>0</v>
      </c>
      <c r="AZ31" s="78">
        <f>IFERROR(VLOOKUP($B31,baza!$B$17:$BX$30,MATCH(AZ$22,baza!$B$15:$BX$15,0),FALSE),"")</f>
        <v>0</v>
      </c>
      <c r="BA31" s="78">
        <f>IFERROR(VLOOKUP($B31,baza!$B$17:$BX$30,MATCH(BA$22,baza!$B$15:$BX$15,0),FALSE),"")</f>
        <v>0</v>
      </c>
      <c r="BB31" s="78">
        <f>IFERROR(VLOOKUP($B31,baza!$B$17:$BX$30,MATCH(BB$22,baza!$B$15:$BX$15,0),FALSE),"")</f>
        <v>0</v>
      </c>
      <c r="BC31" s="78">
        <f>IFERROR(VLOOKUP($B31,baza!$B$17:$BX$30,MATCH(BC$22,baza!$B$15:$BX$15,0),FALSE),"")</f>
        <v>0</v>
      </c>
      <c r="BD31" s="78">
        <f>IFERROR(VLOOKUP($B31,baza!$B$17:$BX$30,MATCH(BD$22,baza!$B$15:$BX$15,0),FALSE),"")</f>
        <v>0</v>
      </c>
      <c r="BE31" s="78">
        <f>IFERROR(VLOOKUP($B31,baza!$B$17:$BX$30,MATCH(BE$22,baza!$B$15:$BX$15,0),FALSE),"")</f>
        <v>0</v>
      </c>
      <c r="BF31" s="78">
        <f>IFERROR(VLOOKUP($B31,baza!$B$17:$BX$30,MATCH(BF$22,baza!$B$15:$BX$15,0),FALSE),"")</f>
        <v>0</v>
      </c>
      <c r="BG31" s="78">
        <f>IFERROR(VLOOKUP($B31,baza!$B$17:$BX$30,MATCH(BG$22,baza!$B$15:$BX$15,0),FALSE),"")</f>
        <v>0</v>
      </c>
      <c r="BH31" s="78">
        <f>IFERROR(VLOOKUP($B31,baza!$B$17:$BX$30,MATCH(BH$22,baza!$B$15:$BX$15,0),FALSE),"")</f>
        <v>0</v>
      </c>
      <c r="BI31" s="78">
        <f>IFERROR(VLOOKUP($B31,baza!$B$17:$BX$30,MATCH(BI$22,baza!$B$15:$BX$15,0),FALSE),"")</f>
        <v>0</v>
      </c>
      <c r="BJ31" s="78">
        <f>IFERROR(VLOOKUP($B31,baza!$B$17:$BX$30,MATCH(BJ$22,baza!$B$15:$BX$15,0),FALSE),"")</f>
        <v>0</v>
      </c>
      <c r="BK31" s="78">
        <f>IFERROR(VLOOKUP($B31,baza!$B$17:$BX$30,MATCH(BK$22,baza!$B$15:$BX$15,0),FALSE),"")</f>
        <v>0</v>
      </c>
      <c r="BL31" s="78">
        <f>IFERROR(VLOOKUP($B31,baza!$B$17:$BX$30,MATCH(BL$22,baza!$B$15:$BX$15,0),FALSE),"")</f>
        <v>0</v>
      </c>
      <c r="BM31" s="78" t="str">
        <f>IFERROR(VLOOKUP($B31,baza!$B$17:$BX$30,MATCH(BM$22,baza!$B$15:$BX$15,0),FALSE),"")</f>
        <v/>
      </c>
      <c r="BN31" s="164" t="str">
        <f>IFERROR(VLOOKUP($B31,baza!$B$17:$BX$30,MATCH(BN$22,baza!$B$15:$BX$15,0),FALSE),"")</f>
        <v/>
      </c>
      <c r="BO31" s="101">
        <f t="shared" si="20"/>
        <v>0</v>
      </c>
      <c r="BP31" s="89">
        <f t="shared" si="4"/>
        <v>0</v>
      </c>
      <c r="BQ31" s="89">
        <f t="shared" si="21"/>
        <v>0</v>
      </c>
      <c r="BR31" s="89">
        <f t="shared" si="4"/>
        <v>0</v>
      </c>
      <c r="BS31" s="89">
        <f t="shared" si="4"/>
        <v>0</v>
      </c>
      <c r="BT31" s="89">
        <f t="shared" si="4"/>
        <v>0</v>
      </c>
      <c r="BU31" s="89">
        <f t="shared" si="4"/>
        <v>0</v>
      </c>
      <c r="BV31" s="89">
        <f t="shared" si="4"/>
        <v>0</v>
      </c>
      <c r="BW31" s="89">
        <f t="shared" si="4"/>
        <v>0</v>
      </c>
      <c r="BX31" s="89">
        <f t="shared" si="4"/>
        <v>0</v>
      </c>
      <c r="BY31" s="89">
        <f t="shared" si="4"/>
        <v>0</v>
      </c>
      <c r="BZ31" s="89">
        <f t="shared" si="4"/>
        <v>0</v>
      </c>
      <c r="CA31" s="89">
        <f t="shared" si="4"/>
        <v>0</v>
      </c>
      <c r="CB31" s="89">
        <f t="shared" si="4"/>
        <v>0</v>
      </c>
      <c r="CC31" s="89">
        <f t="shared" si="4"/>
        <v>0</v>
      </c>
      <c r="CD31" s="102">
        <f t="shared" si="22"/>
        <v>0</v>
      </c>
      <c r="CE31" s="89">
        <f t="shared" si="23"/>
        <v>0</v>
      </c>
      <c r="CF31" s="89">
        <f t="shared" si="24"/>
        <v>0</v>
      </c>
      <c r="CG31" s="89">
        <f t="shared" si="5"/>
        <v>0</v>
      </c>
      <c r="CH31" s="113">
        <f t="shared" si="5"/>
        <v>0</v>
      </c>
      <c r="CI31" s="103">
        <f t="shared" si="25"/>
        <v>8</v>
      </c>
      <c r="CJ31" s="37">
        <f t="shared" si="25"/>
        <v>8</v>
      </c>
      <c r="CK31" s="138">
        <f t="shared" si="25"/>
        <v>8</v>
      </c>
      <c r="CL31" s="104">
        <f t="shared" si="6"/>
        <v>0</v>
      </c>
      <c r="CM31" s="105">
        <f t="shared" si="26"/>
        <v>0</v>
      </c>
      <c r="CN31" s="105"/>
      <c r="CO31" s="106"/>
      <c r="CP31" s="150"/>
      <c r="CQ31" s="105"/>
      <c r="CR31" s="105">
        <f t="shared" si="7"/>
        <v>0</v>
      </c>
      <c r="CS31" s="105">
        <f t="shared" si="8"/>
        <v>0</v>
      </c>
      <c r="CT31" s="105">
        <f t="shared" si="9"/>
        <v>0</v>
      </c>
      <c r="CU31" s="105">
        <f t="shared" si="10"/>
        <v>0</v>
      </c>
      <c r="CV31" s="105">
        <f t="shared" si="11"/>
        <v>0</v>
      </c>
      <c r="CW31" s="105">
        <f t="shared" si="12"/>
        <v>0</v>
      </c>
      <c r="CX31" s="105">
        <f t="shared" si="13"/>
        <v>0</v>
      </c>
      <c r="CY31" s="105">
        <f t="shared" si="14"/>
        <v>0</v>
      </c>
      <c r="CZ31" s="105">
        <f t="shared" si="15"/>
        <v>0</v>
      </c>
      <c r="DA31" s="105">
        <f t="shared" si="16"/>
        <v>0</v>
      </c>
      <c r="DB31" s="105">
        <f t="shared" si="17"/>
        <v>0</v>
      </c>
      <c r="DC31" s="105">
        <f t="shared" si="18"/>
        <v>0</v>
      </c>
      <c r="DD31" s="106">
        <f t="shared" si="19"/>
        <v>0</v>
      </c>
    </row>
    <row r="32" spans="1:111" s="34" customFormat="1" ht="21.75" customHeight="1">
      <c r="A32" s="75">
        <f>IF(ISBLANK(baza!A25),"",baza!A25)</f>
        <v>9</v>
      </c>
      <c r="B32" s="72">
        <f>IF(ISBLANK(baza!B25),"",baza!B25)</f>
        <v>9</v>
      </c>
      <c r="C32" s="133">
        <f>IF(ISBLANK(baza!C25),"",baza!C25)</f>
        <v>9</v>
      </c>
      <c r="D32" s="81" t="str">
        <f>IF(ISBLANK(baza!D25),"",baza!D25)</f>
        <v/>
      </c>
      <c r="E32" s="86">
        <f>IFERROR(VLOOKUP($B32,baza!$B$17:$BX$30,MATCH(E$22,baza!$B$15:$BX$15,0),FALSE),"")</f>
        <v>0</v>
      </c>
      <c r="F32" s="78">
        <f>IFERROR(VLOOKUP($B32,baza!$B$17:$BX$30,MATCH(F$22,baza!$B$15:$BX$15,0),FALSE),"")</f>
        <v>0</v>
      </c>
      <c r="G32" s="78">
        <f>IFERROR(VLOOKUP($B32,baza!$B$17:$BX$30,MATCH(G$22,baza!$B$15:$BX$15,0),FALSE),"")</f>
        <v>0</v>
      </c>
      <c r="H32" s="78">
        <f>IFERROR(VLOOKUP($B32,baza!$B$17:$BX$30,MATCH(H$22,baza!$B$15:$BX$15,0),FALSE),"")</f>
        <v>0</v>
      </c>
      <c r="I32" s="78">
        <f>IFERROR(VLOOKUP($B32,baza!$B$17:$BX$30,MATCH(I$22,baza!$B$15:$BX$15,0),FALSE),"")</f>
        <v>0</v>
      </c>
      <c r="J32" s="78">
        <f>IFERROR(VLOOKUP($B32,baza!$B$17:$BX$30,MATCH(J$22,baza!$B$15:$BX$15,0),FALSE),"")</f>
        <v>0</v>
      </c>
      <c r="K32" s="78">
        <f>IFERROR(VLOOKUP($B32,baza!$B$17:$BX$30,MATCH(K$22,baza!$B$15:$BX$15,0),FALSE),"")</f>
        <v>0</v>
      </c>
      <c r="L32" s="78">
        <f>IFERROR(VLOOKUP($B32,baza!$B$17:$BX$30,MATCH(L$22,baza!$B$15:$BX$15,0),FALSE),"")</f>
        <v>0</v>
      </c>
      <c r="M32" s="78">
        <f>IFERROR(VLOOKUP($B32,baza!$B$17:$BX$30,MATCH(M$22,baza!$B$15:$BX$15,0),FALSE),"")</f>
        <v>0</v>
      </c>
      <c r="N32" s="78">
        <f>IFERROR(VLOOKUP($B32,baza!$B$17:$BX$30,MATCH(N$22,baza!$B$15:$BX$15,0),FALSE),"")</f>
        <v>0</v>
      </c>
      <c r="O32" s="78">
        <f>IFERROR(VLOOKUP($B32,baza!$B$17:$BX$30,MATCH(O$22,baza!$B$15:$BX$15,0),FALSE),"")</f>
        <v>0</v>
      </c>
      <c r="P32" s="78">
        <f>IFERROR(VLOOKUP($B32,baza!$B$17:$BX$30,MATCH(P$22,baza!$B$15:$BX$15,0),FALSE),"")</f>
        <v>0</v>
      </c>
      <c r="Q32" s="78">
        <f>IFERROR(VLOOKUP($B32,baza!$B$17:$BX$30,MATCH(Q$22,baza!$B$15:$BX$15,0),FALSE),"")</f>
        <v>0</v>
      </c>
      <c r="R32" s="78">
        <f>IFERROR(VLOOKUP($B32,baza!$B$17:$BX$30,MATCH(R$22,baza!$B$15:$BX$15,0),FALSE),"")</f>
        <v>0</v>
      </c>
      <c r="S32" s="78">
        <f>IFERROR(VLOOKUP($B32,baza!$B$17:$BX$30,MATCH(S$22,baza!$B$15:$BX$15,0),FALSE),"")</f>
        <v>0</v>
      </c>
      <c r="T32" s="78">
        <f>IFERROR(VLOOKUP($B32,baza!$B$17:$BX$30,MATCH(T$22,baza!$B$15:$BX$15,0),FALSE),"")</f>
        <v>0</v>
      </c>
      <c r="U32" s="78">
        <f>IFERROR(VLOOKUP($B32,baza!$B$17:$BX$30,MATCH(U$22,baza!$B$15:$BX$15,0),FALSE),"")</f>
        <v>0</v>
      </c>
      <c r="V32" s="78">
        <f>IFERROR(VLOOKUP($B32,baza!$B$17:$BX$30,MATCH(V$22,baza!$B$15:$BX$15,0),FALSE),"")</f>
        <v>0</v>
      </c>
      <c r="W32" s="78">
        <f>IFERROR(VLOOKUP($B32,baza!$B$17:$BX$30,MATCH(W$22,baza!$B$15:$BX$15,0),FALSE),"")</f>
        <v>0</v>
      </c>
      <c r="X32" s="78">
        <f>IFERROR(VLOOKUP($B32,baza!$B$17:$BX$30,MATCH(X$22,baza!$B$15:$BX$15,0),FALSE),"")</f>
        <v>0</v>
      </c>
      <c r="Y32" s="78">
        <f>IFERROR(VLOOKUP($B32,baza!$B$17:$BX$30,MATCH(Y$22,baza!$B$15:$BX$15,0),FALSE),"")</f>
        <v>0</v>
      </c>
      <c r="Z32" s="78">
        <f>IFERROR(VLOOKUP($B32,baza!$B$17:$BX$30,MATCH(Z$22,baza!$B$15:$BX$15,0),FALSE),"")</f>
        <v>0</v>
      </c>
      <c r="AA32" s="78">
        <f>IFERROR(VLOOKUP($B32,baza!$B$17:$BX$30,MATCH(AA$22,baza!$B$15:$BX$15,0),FALSE),"")</f>
        <v>0</v>
      </c>
      <c r="AB32" s="78">
        <f>IFERROR(VLOOKUP($B32,baza!$B$17:$BX$30,MATCH(AB$22,baza!$B$15:$BX$15,0),FALSE),"")</f>
        <v>0</v>
      </c>
      <c r="AC32" s="78">
        <f>IFERROR(VLOOKUP($B32,baza!$B$17:$BX$30,MATCH(AC$22,baza!$B$15:$BX$15,0),FALSE),"")</f>
        <v>0</v>
      </c>
      <c r="AD32" s="78">
        <f>IFERROR(VLOOKUP($B32,baza!$B$17:$BX$30,MATCH(AD$22,baza!$B$15:$BX$15,0),FALSE),"")</f>
        <v>0</v>
      </c>
      <c r="AE32" s="78">
        <f>IFERROR(VLOOKUP($B32,baza!$B$17:$BX$30,MATCH(AE$22,baza!$B$15:$BX$15,0),FALSE),"")</f>
        <v>0</v>
      </c>
      <c r="AF32" s="78">
        <f>IFERROR(VLOOKUP($B32,baza!$B$17:$BX$30,MATCH(AF$22,baza!$B$15:$BX$15,0),FALSE),"")</f>
        <v>0</v>
      </c>
      <c r="AG32" s="78">
        <f>IFERROR(VLOOKUP($B32,baza!$B$17:$BX$30,MATCH(AG$22,baza!$B$15:$BX$15,0),FALSE),"")</f>
        <v>0</v>
      </c>
      <c r="AH32" s="78">
        <f>IFERROR(VLOOKUP($B32,baza!$B$17:$BX$30,MATCH(AH$22,baza!$B$15:$BX$15,0),FALSE),"")</f>
        <v>0</v>
      </c>
      <c r="AI32" s="135">
        <f>IFERROR(VLOOKUP($B32,baza!$B$17:$BX$30,MATCH(AI$22,baza!$B$15:$BX$15,0),FALSE),"")</f>
        <v>0</v>
      </c>
      <c r="AJ32" s="86">
        <f>IFERROR(VLOOKUP($B32,baza!$B$17:$BX$30,MATCH(AJ$22,baza!$B$15:$BX$15,0),FALSE),"")</f>
        <v>0</v>
      </c>
      <c r="AK32" s="78">
        <f>IFERROR(VLOOKUP($B32,baza!$B$17:$BX$30,MATCH(AK$22,baza!$B$15:$BX$15,0),FALSE),"")</f>
        <v>0</v>
      </c>
      <c r="AL32" s="78">
        <f>IFERROR(VLOOKUP($B32,baza!$B$17:$BX$30,MATCH(AL$22,baza!$B$15:$BX$15,0),FALSE),"")</f>
        <v>0</v>
      </c>
      <c r="AM32" s="78">
        <f>IFERROR(VLOOKUP($B32,baza!$B$17:$BX$30,MATCH(AM$22,baza!$B$15:$BX$15,0),FALSE),"")</f>
        <v>0</v>
      </c>
      <c r="AN32" s="78">
        <f>IFERROR(VLOOKUP($B32,baza!$B$17:$BX$30,MATCH(AN$22,baza!$B$15:$BX$15,0),FALSE),"")</f>
        <v>0</v>
      </c>
      <c r="AO32" s="78">
        <f>IFERROR(VLOOKUP($B32,baza!$B$17:$BX$30,MATCH(AO$22,baza!$B$15:$BX$15,0),FALSE),"")</f>
        <v>0</v>
      </c>
      <c r="AP32" s="78">
        <f>IFERROR(VLOOKUP($B32,baza!$B$17:$BX$30,MATCH(AP$22,baza!$B$15:$BX$15,0),FALSE),"")</f>
        <v>0</v>
      </c>
      <c r="AQ32" s="78">
        <f>IFERROR(VLOOKUP($B32,baza!$B$17:$BX$30,MATCH(AQ$22,baza!$B$15:$BX$15,0),FALSE),"")</f>
        <v>0</v>
      </c>
      <c r="AR32" s="78">
        <f>IFERROR(VLOOKUP($B32,baza!$B$17:$BX$30,MATCH(AR$22,baza!$B$15:$BX$15,0),FALSE),"")</f>
        <v>0</v>
      </c>
      <c r="AS32" s="78">
        <f>IFERROR(VLOOKUP($B32,baza!$B$17:$BX$30,MATCH(AS$22,baza!$B$15:$BX$15,0),FALSE),"")</f>
        <v>0</v>
      </c>
      <c r="AT32" s="78">
        <f>IFERROR(VLOOKUP($B32,baza!$B$17:$BX$30,MATCH(AT$22,baza!$B$15:$BX$15,0),FALSE),"")</f>
        <v>0</v>
      </c>
      <c r="AU32" s="78">
        <f>IFERROR(VLOOKUP($B32,baza!$B$17:$BX$30,MATCH(AU$22,baza!$B$15:$BX$15,0),FALSE),"")</f>
        <v>0</v>
      </c>
      <c r="AV32" s="78">
        <f>IFERROR(VLOOKUP($B32,baza!$B$17:$BX$30,MATCH(AV$22,baza!$B$15:$BX$15,0),FALSE),"")</f>
        <v>0</v>
      </c>
      <c r="AW32" s="78">
        <f>IFERROR(VLOOKUP($B32,baza!$B$17:$BX$30,MATCH(AW$22,baza!$B$15:$BX$15,0),FALSE),"")</f>
        <v>0</v>
      </c>
      <c r="AX32" s="78">
        <f>IFERROR(VLOOKUP($B32,baza!$B$17:$BX$30,MATCH(AX$22,baza!$B$15:$BX$15,0),FALSE),"")</f>
        <v>0</v>
      </c>
      <c r="AY32" s="78">
        <f>IFERROR(VLOOKUP($B32,baza!$B$17:$BX$30,MATCH(AY$22,baza!$B$15:$BX$15,0),FALSE),"")</f>
        <v>0</v>
      </c>
      <c r="AZ32" s="78">
        <f>IFERROR(VLOOKUP($B32,baza!$B$17:$BX$30,MATCH(AZ$22,baza!$B$15:$BX$15,0),FALSE),"")</f>
        <v>0</v>
      </c>
      <c r="BA32" s="78">
        <f>IFERROR(VLOOKUP($B32,baza!$B$17:$BX$30,MATCH(BA$22,baza!$B$15:$BX$15,0),FALSE),"")</f>
        <v>0</v>
      </c>
      <c r="BB32" s="78">
        <f>IFERROR(VLOOKUP($B32,baza!$B$17:$BX$30,MATCH(BB$22,baza!$B$15:$BX$15,0),FALSE),"")</f>
        <v>0</v>
      </c>
      <c r="BC32" s="78">
        <f>IFERROR(VLOOKUP($B32,baza!$B$17:$BX$30,MATCH(BC$22,baza!$B$15:$BX$15,0),FALSE),"")</f>
        <v>0</v>
      </c>
      <c r="BD32" s="78">
        <f>IFERROR(VLOOKUP($B32,baza!$B$17:$BX$30,MATCH(BD$22,baza!$B$15:$BX$15,0),FALSE),"")</f>
        <v>0</v>
      </c>
      <c r="BE32" s="78">
        <f>IFERROR(VLOOKUP($B32,baza!$B$17:$BX$30,MATCH(BE$22,baza!$B$15:$BX$15,0),FALSE),"")</f>
        <v>0</v>
      </c>
      <c r="BF32" s="78">
        <f>IFERROR(VLOOKUP($B32,baza!$B$17:$BX$30,MATCH(BF$22,baza!$B$15:$BX$15,0),FALSE),"")</f>
        <v>0</v>
      </c>
      <c r="BG32" s="78">
        <f>IFERROR(VLOOKUP($B32,baza!$B$17:$BX$30,MATCH(BG$22,baza!$B$15:$BX$15,0),FALSE),"")</f>
        <v>0</v>
      </c>
      <c r="BH32" s="78">
        <f>IFERROR(VLOOKUP($B32,baza!$B$17:$BX$30,MATCH(BH$22,baza!$B$15:$BX$15,0),FALSE),"")</f>
        <v>0</v>
      </c>
      <c r="BI32" s="78">
        <f>IFERROR(VLOOKUP($B32,baza!$B$17:$BX$30,MATCH(BI$22,baza!$B$15:$BX$15,0),FALSE),"")</f>
        <v>0</v>
      </c>
      <c r="BJ32" s="78">
        <f>IFERROR(VLOOKUP($B32,baza!$B$17:$BX$30,MATCH(BJ$22,baza!$B$15:$BX$15,0),FALSE),"")</f>
        <v>0</v>
      </c>
      <c r="BK32" s="78">
        <f>IFERROR(VLOOKUP($B32,baza!$B$17:$BX$30,MATCH(BK$22,baza!$B$15:$BX$15,0),FALSE),"")</f>
        <v>0</v>
      </c>
      <c r="BL32" s="78">
        <f>IFERROR(VLOOKUP($B32,baza!$B$17:$BX$30,MATCH(BL$22,baza!$B$15:$BX$15,0),FALSE),"")</f>
        <v>0</v>
      </c>
      <c r="BM32" s="78" t="str">
        <f>IFERROR(VLOOKUP($B32,baza!$B$17:$BX$30,MATCH(BM$22,baza!$B$15:$BX$15,0),FALSE),"")</f>
        <v/>
      </c>
      <c r="BN32" s="164" t="str">
        <f>IFERROR(VLOOKUP($B32,baza!$B$17:$BX$30,MATCH(BN$22,baza!$B$15:$BX$15,0),FALSE),"")</f>
        <v/>
      </c>
      <c r="BO32" s="101">
        <f t="shared" si="20"/>
        <v>0</v>
      </c>
      <c r="BP32" s="89">
        <f t="shared" si="4"/>
        <v>0</v>
      </c>
      <c r="BQ32" s="89">
        <f t="shared" si="21"/>
        <v>0</v>
      </c>
      <c r="BR32" s="89">
        <f t="shared" si="4"/>
        <v>0</v>
      </c>
      <c r="BS32" s="89">
        <f t="shared" si="4"/>
        <v>0</v>
      </c>
      <c r="BT32" s="89">
        <f t="shared" si="4"/>
        <v>0</v>
      </c>
      <c r="BU32" s="89">
        <f t="shared" si="4"/>
        <v>0</v>
      </c>
      <c r="BV32" s="89">
        <f t="shared" si="4"/>
        <v>0</v>
      </c>
      <c r="BW32" s="89">
        <f t="shared" si="4"/>
        <v>0</v>
      </c>
      <c r="BX32" s="89">
        <f t="shared" si="4"/>
        <v>0</v>
      </c>
      <c r="BY32" s="89">
        <f t="shared" si="4"/>
        <v>0</v>
      </c>
      <c r="BZ32" s="89">
        <f t="shared" si="4"/>
        <v>0</v>
      </c>
      <c r="CA32" s="89">
        <f t="shared" si="4"/>
        <v>0</v>
      </c>
      <c r="CB32" s="89">
        <f t="shared" si="4"/>
        <v>0</v>
      </c>
      <c r="CC32" s="89">
        <f t="shared" si="4"/>
        <v>0</v>
      </c>
      <c r="CD32" s="102">
        <f t="shared" si="22"/>
        <v>0</v>
      </c>
      <c r="CE32" s="89">
        <f t="shared" si="23"/>
        <v>0</v>
      </c>
      <c r="CF32" s="89">
        <f t="shared" si="24"/>
        <v>0</v>
      </c>
      <c r="CG32" s="89">
        <f t="shared" si="5"/>
        <v>0</v>
      </c>
      <c r="CH32" s="113">
        <f t="shared" si="5"/>
        <v>0</v>
      </c>
      <c r="CI32" s="103">
        <f t="shared" si="25"/>
        <v>9</v>
      </c>
      <c r="CJ32" s="37">
        <f t="shared" si="25"/>
        <v>9</v>
      </c>
      <c r="CK32" s="138">
        <f t="shared" si="25"/>
        <v>9</v>
      </c>
      <c r="CL32" s="104">
        <f t="shared" si="6"/>
        <v>0</v>
      </c>
      <c r="CM32" s="105">
        <f t="shared" si="26"/>
        <v>0</v>
      </c>
      <c r="CN32" s="105"/>
      <c r="CO32" s="106"/>
      <c r="CP32" s="150"/>
      <c r="CQ32" s="105"/>
      <c r="CR32" s="105">
        <f t="shared" si="7"/>
        <v>0</v>
      </c>
      <c r="CS32" s="105">
        <f t="shared" si="8"/>
        <v>0</v>
      </c>
      <c r="CT32" s="105">
        <f t="shared" si="9"/>
        <v>0</v>
      </c>
      <c r="CU32" s="105">
        <f t="shared" si="10"/>
        <v>0</v>
      </c>
      <c r="CV32" s="105">
        <f t="shared" si="11"/>
        <v>0</v>
      </c>
      <c r="CW32" s="105">
        <f t="shared" si="12"/>
        <v>0</v>
      </c>
      <c r="CX32" s="105">
        <f t="shared" si="13"/>
        <v>0</v>
      </c>
      <c r="CY32" s="105">
        <f t="shared" si="14"/>
        <v>0</v>
      </c>
      <c r="CZ32" s="105">
        <f t="shared" si="15"/>
        <v>0</v>
      </c>
      <c r="DA32" s="105">
        <f t="shared" si="16"/>
        <v>0</v>
      </c>
      <c r="DB32" s="105">
        <f t="shared" si="17"/>
        <v>0</v>
      </c>
      <c r="DC32" s="105">
        <f t="shared" si="18"/>
        <v>0</v>
      </c>
      <c r="DD32" s="106">
        <f t="shared" si="19"/>
        <v>0</v>
      </c>
    </row>
    <row r="33" spans="1:108" s="34" customFormat="1" ht="21.75" customHeight="1">
      <c r="A33" s="75">
        <f>IF(ISBLANK(baza!A26),"",baza!A26)</f>
        <v>10</v>
      </c>
      <c r="B33" s="72">
        <f>IF(ISBLANK(baza!B26),"",baza!B26)</f>
        <v>10</v>
      </c>
      <c r="C33" s="133">
        <f>IF(ISBLANK(baza!C26),"",baza!C26)</f>
        <v>10</v>
      </c>
      <c r="D33" s="81" t="str">
        <f>IF(ISBLANK(baza!D26),"",baza!D26)</f>
        <v/>
      </c>
      <c r="E33" s="86">
        <f>IFERROR(VLOOKUP($B33,baza!$B$17:$BX$30,MATCH(E$22,baza!$B$15:$BX$15,0),FALSE),"")</f>
        <v>0</v>
      </c>
      <c r="F33" s="78">
        <f>IFERROR(VLOOKUP($B33,baza!$B$17:$BX$30,MATCH(F$22,baza!$B$15:$BX$15,0),FALSE),"")</f>
        <v>0</v>
      </c>
      <c r="G33" s="78">
        <f>IFERROR(VLOOKUP($B33,baza!$B$17:$BX$30,MATCH(G$22,baza!$B$15:$BX$15,0),FALSE),"")</f>
        <v>0</v>
      </c>
      <c r="H33" s="78">
        <f>IFERROR(VLOOKUP($B33,baza!$B$17:$BX$30,MATCH(H$22,baza!$B$15:$BX$15,0),FALSE),"")</f>
        <v>0</v>
      </c>
      <c r="I33" s="78">
        <f>IFERROR(VLOOKUP($B33,baza!$B$17:$BX$30,MATCH(I$22,baza!$B$15:$BX$15,0),FALSE),"")</f>
        <v>0</v>
      </c>
      <c r="J33" s="78">
        <f>IFERROR(VLOOKUP($B33,baza!$B$17:$BX$30,MATCH(J$22,baza!$B$15:$BX$15,0),FALSE),"")</f>
        <v>0</v>
      </c>
      <c r="K33" s="78">
        <f>IFERROR(VLOOKUP($B33,baza!$B$17:$BX$30,MATCH(K$22,baza!$B$15:$BX$15,0),FALSE),"")</f>
        <v>0</v>
      </c>
      <c r="L33" s="78">
        <f>IFERROR(VLOOKUP($B33,baza!$B$17:$BX$30,MATCH(L$22,baza!$B$15:$BX$15,0),FALSE),"")</f>
        <v>0</v>
      </c>
      <c r="M33" s="78">
        <f>IFERROR(VLOOKUP($B33,baza!$B$17:$BX$30,MATCH(M$22,baza!$B$15:$BX$15,0),FALSE),"")</f>
        <v>0</v>
      </c>
      <c r="N33" s="78">
        <f>IFERROR(VLOOKUP($B33,baza!$B$17:$BX$30,MATCH(N$22,baza!$B$15:$BX$15,0),FALSE),"")</f>
        <v>0</v>
      </c>
      <c r="O33" s="78">
        <f>IFERROR(VLOOKUP($B33,baza!$B$17:$BX$30,MATCH(O$22,baza!$B$15:$BX$15,0),FALSE),"")</f>
        <v>0</v>
      </c>
      <c r="P33" s="78">
        <f>IFERROR(VLOOKUP($B33,baza!$B$17:$BX$30,MATCH(P$22,baza!$B$15:$BX$15,0),FALSE),"")</f>
        <v>0</v>
      </c>
      <c r="Q33" s="78">
        <f>IFERROR(VLOOKUP($B33,baza!$B$17:$BX$30,MATCH(Q$22,baza!$B$15:$BX$15,0),FALSE),"")</f>
        <v>0</v>
      </c>
      <c r="R33" s="78">
        <f>IFERROR(VLOOKUP($B33,baza!$B$17:$BX$30,MATCH(R$22,baza!$B$15:$BX$15,0),FALSE),"")</f>
        <v>0</v>
      </c>
      <c r="S33" s="78">
        <f>IFERROR(VLOOKUP($B33,baza!$B$17:$BX$30,MATCH(S$22,baza!$B$15:$BX$15,0),FALSE),"")</f>
        <v>0</v>
      </c>
      <c r="T33" s="78">
        <f>IFERROR(VLOOKUP($B33,baza!$B$17:$BX$30,MATCH(T$22,baza!$B$15:$BX$15,0),FALSE),"")</f>
        <v>0</v>
      </c>
      <c r="U33" s="78">
        <f>IFERROR(VLOOKUP($B33,baza!$B$17:$BX$30,MATCH(U$22,baza!$B$15:$BX$15,0),FALSE),"")</f>
        <v>0</v>
      </c>
      <c r="V33" s="78">
        <f>IFERROR(VLOOKUP($B33,baza!$B$17:$BX$30,MATCH(V$22,baza!$B$15:$BX$15,0),FALSE),"")</f>
        <v>0</v>
      </c>
      <c r="W33" s="78">
        <f>IFERROR(VLOOKUP($B33,baza!$B$17:$BX$30,MATCH(W$22,baza!$B$15:$BX$15,0),FALSE),"")</f>
        <v>0</v>
      </c>
      <c r="X33" s="78">
        <f>IFERROR(VLOOKUP($B33,baza!$B$17:$BX$30,MATCH(X$22,baza!$B$15:$BX$15,0),FALSE),"")</f>
        <v>0</v>
      </c>
      <c r="Y33" s="78">
        <f>IFERROR(VLOOKUP($B33,baza!$B$17:$BX$30,MATCH(Y$22,baza!$B$15:$BX$15,0),FALSE),"")</f>
        <v>0</v>
      </c>
      <c r="Z33" s="78">
        <f>IFERROR(VLOOKUP($B33,baza!$B$17:$BX$30,MATCH(Z$22,baza!$B$15:$BX$15,0),FALSE),"")</f>
        <v>0</v>
      </c>
      <c r="AA33" s="78">
        <f>IFERROR(VLOOKUP($B33,baza!$B$17:$BX$30,MATCH(AA$22,baza!$B$15:$BX$15,0),FALSE),"")</f>
        <v>0</v>
      </c>
      <c r="AB33" s="78">
        <f>IFERROR(VLOOKUP($B33,baza!$B$17:$BX$30,MATCH(AB$22,baza!$B$15:$BX$15,0),FALSE),"")</f>
        <v>0</v>
      </c>
      <c r="AC33" s="78">
        <f>IFERROR(VLOOKUP($B33,baza!$B$17:$BX$30,MATCH(AC$22,baza!$B$15:$BX$15,0),FALSE),"")</f>
        <v>0</v>
      </c>
      <c r="AD33" s="78">
        <f>IFERROR(VLOOKUP($B33,baza!$B$17:$BX$30,MATCH(AD$22,baza!$B$15:$BX$15,0),FALSE),"")</f>
        <v>0</v>
      </c>
      <c r="AE33" s="78">
        <f>IFERROR(VLOOKUP($B33,baza!$B$17:$BX$30,MATCH(AE$22,baza!$B$15:$BX$15,0),FALSE),"")</f>
        <v>0</v>
      </c>
      <c r="AF33" s="78">
        <f>IFERROR(VLOOKUP($B33,baza!$B$17:$BX$30,MATCH(AF$22,baza!$B$15:$BX$15,0),FALSE),"")</f>
        <v>0</v>
      </c>
      <c r="AG33" s="78">
        <f>IFERROR(VLOOKUP($B33,baza!$B$17:$BX$30,MATCH(AG$22,baza!$B$15:$BX$15,0),FALSE),"")</f>
        <v>0</v>
      </c>
      <c r="AH33" s="78">
        <f>IFERROR(VLOOKUP($B33,baza!$B$17:$BX$30,MATCH(AH$22,baza!$B$15:$BX$15,0),FALSE),"")</f>
        <v>0</v>
      </c>
      <c r="AI33" s="135">
        <f>IFERROR(VLOOKUP($B33,baza!$B$17:$BX$30,MATCH(AI$22,baza!$B$15:$BX$15,0),FALSE),"")</f>
        <v>0</v>
      </c>
      <c r="AJ33" s="86">
        <f>IFERROR(VLOOKUP($B33,baza!$B$17:$BX$30,MATCH(AJ$22,baza!$B$15:$BX$15,0),FALSE),"")</f>
        <v>0</v>
      </c>
      <c r="AK33" s="78">
        <f>IFERROR(VLOOKUP($B33,baza!$B$17:$BX$30,MATCH(AK$22,baza!$B$15:$BX$15,0),FALSE),"")</f>
        <v>0</v>
      </c>
      <c r="AL33" s="78">
        <f>IFERROR(VLOOKUP($B33,baza!$B$17:$BX$30,MATCH(AL$22,baza!$B$15:$BX$15,0),FALSE),"")</f>
        <v>0</v>
      </c>
      <c r="AM33" s="78">
        <f>IFERROR(VLOOKUP($B33,baza!$B$17:$BX$30,MATCH(AM$22,baza!$B$15:$BX$15,0),FALSE),"")</f>
        <v>0</v>
      </c>
      <c r="AN33" s="78">
        <f>IFERROR(VLOOKUP($B33,baza!$B$17:$BX$30,MATCH(AN$22,baza!$B$15:$BX$15,0),FALSE),"")</f>
        <v>0</v>
      </c>
      <c r="AO33" s="78">
        <f>IFERROR(VLOOKUP($B33,baza!$B$17:$BX$30,MATCH(AO$22,baza!$B$15:$BX$15,0),FALSE),"")</f>
        <v>0</v>
      </c>
      <c r="AP33" s="78">
        <f>IFERROR(VLOOKUP($B33,baza!$B$17:$BX$30,MATCH(AP$22,baza!$B$15:$BX$15,0),FALSE),"")</f>
        <v>0</v>
      </c>
      <c r="AQ33" s="78">
        <f>IFERROR(VLOOKUP($B33,baza!$B$17:$BX$30,MATCH(AQ$22,baza!$B$15:$BX$15,0),FALSE),"")</f>
        <v>0</v>
      </c>
      <c r="AR33" s="78">
        <f>IFERROR(VLOOKUP($B33,baza!$B$17:$BX$30,MATCH(AR$22,baza!$B$15:$BX$15,0),FALSE),"")</f>
        <v>0</v>
      </c>
      <c r="AS33" s="78">
        <f>IFERROR(VLOOKUP($B33,baza!$B$17:$BX$30,MATCH(AS$22,baza!$B$15:$BX$15,0),FALSE),"")</f>
        <v>0</v>
      </c>
      <c r="AT33" s="78">
        <f>IFERROR(VLOOKUP($B33,baza!$B$17:$BX$30,MATCH(AT$22,baza!$B$15:$BX$15,0),FALSE),"")</f>
        <v>0</v>
      </c>
      <c r="AU33" s="78">
        <f>IFERROR(VLOOKUP($B33,baza!$B$17:$BX$30,MATCH(AU$22,baza!$B$15:$BX$15,0),FALSE),"")</f>
        <v>0</v>
      </c>
      <c r="AV33" s="78">
        <f>IFERROR(VLOOKUP($B33,baza!$B$17:$BX$30,MATCH(AV$22,baza!$B$15:$BX$15,0),FALSE),"")</f>
        <v>0</v>
      </c>
      <c r="AW33" s="78">
        <f>IFERROR(VLOOKUP($B33,baza!$B$17:$BX$30,MATCH(AW$22,baza!$B$15:$BX$15,0),FALSE),"")</f>
        <v>0</v>
      </c>
      <c r="AX33" s="78">
        <f>IFERROR(VLOOKUP($B33,baza!$B$17:$BX$30,MATCH(AX$22,baza!$B$15:$BX$15,0),FALSE),"")</f>
        <v>0</v>
      </c>
      <c r="AY33" s="78">
        <f>IFERROR(VLOOKUP($B33,baza!$B$17:$BX$30,MATCH(AY$22,baza!$B$15:$BX$15,0),FALSE),"")</f>
        <v>0</v>
      </c>
      <c r="AZ33" s="78">
        <f>IFERROR(VLOOKUP($B33,baza!$B$17:$BX$30,MATCH(AZ$22,baza!$B$15:$BX$15,0),FALSE),"")</f>
        <v>0</v>
      </c>
      <c r="BA33" s="78">
        <f>IFERROR(VLOOKUP($B33,baza!$B$17:$BX$30,MATCH(BA$22,baza!$B$15:$BX$15,0),FALSE),"")</f>
        <v>0</v>
      </c>
      <c r="BB33" s="78">
        <f>IFERROR(VLOOKUP($B33,baza!$B$17:$BX$30,MATCH(BB$22,baza!$B$15:$BX$15,0),FALSE),"")</f>
        <v>0</v>
      </c>
      <c r="BC33" s="78">
        <f>IFERROR(VLOOKUP($B33,baza!$B$17:$BX$30,MATCH(BC$22,baza!$B$15:$BX$15,0),FALSE),"")</f>
        <v>0</v>
      </c>
      <c r="BD33" s="78">
        <f>IFERROR(VLOOKUP($B33,baza!$B$17:$BX$30,MATCH(BD$22,baza!$B$15:$BX$15,0),FALSE),"")</f>
        <v>0</v>
      </c>
      <c r="BE33" s="78">
        <f>IFERROR(VLOOKUP($B33,baza!$B$17:$BX$30,MATCH(BE$22,baza!$B$15:$BX$15,0),FALSE),"")</f>
        <v>0</v>
      </c>
      <c r="BF33" s="78">
        <f>IFERROR(VLOOKUP($B33,baza!$B$17:$BX$30,MATCH(BF$22,baza!$B$15:$BX$15,0),FALSE),"")</f>
        <v>0</v>
      </c>
      <c r="BG33" s="78">
        <f>IFERROR(VLOOKUP($B33,baza!$B$17:$BX$30,MATCH(BG$22,baza!$B$15:$BX$15,0),FALSE),"")</f>
        <v>0</v>
      </c>
      <c r="BH33" s="78">
        <f>IFERROR(VLOOKUP($B33,baza!$B$17:$BX$30,MATCH(BH$22,baza!$B$15:$BX$15,0),FALSE),"")</f>
        <v>0</v>
      </c>
      <c r="BI33" s="78">
        <f>IFERROR(VLOOKUP($B33,baza!$B$17:$BX$30,MATCH(BI$22,baza!$B$15:$BX$15,0),FALSE),"")</f>
        <v>0</v>
      </c>
      <c r="BJ33" s="78">
        <f>IFERROR(VLOOKUP($B33,baza!$B$17:$BX$30,MATCH(BJ$22,baza!$B$15:$BX$15,0),FALSE),"")</f>
        <v>0</v>
      </c>
      <c r="BK33" s="78">
        <f>IFERROR(VLOOKUP($B33,baza!$B$17:$BX$30,MATCH(BK$22,baza!$B$15:$BX$15,0),FALSE),"")</f>
        <v>0</v>
      </c>
      <c r="BL33" s="78">
        <f>IFERROR(VLOOKUP($B33,baza!$B$17:$BX$30,MATCH(BL$22,baza!$B$15:$BX$15,0),FALSE),"")</f>
        <v>0</v>
      </c>
      <c r="BM33" s="78" t="str">
        <f>IFERROR(VLOOKUP($B33,baza!$B$17:$BX$30,MATCH(BM$22,baza!$B$15:$BX$15,0),FALSE),"")</f>
        <v/>
      </c>
      <c r="BN33" s="164" t="str">
        <f>IFERROR(VLOOKUP($B33,baza!$B$17:$BX$30,MATCH(BN$22,baza!$B$15:$BX$15,0),FALSE),"")</f>
        <v/>
      </c>
      <c r="BO33" s="101">
        <f t="shared" si="20"/>
        <v>0</v>
      </c>
      <c r="BP33" s="89">
        <f t="shared" si="4"/>
        <v>0</v>
      </c>
      <c r="BQ33" s="89">
        <f t="shared" si="21"/>
        <v>0</v>
      </c>
      <c r="BR33" s="89">
        <f t="shared" si="4"/>
        <v>0</v>
      </c>
      <c r="BS33" s="89">
        <f t="shared" si="4"/>
        <v>0</v>
      </c>
      <c r="BT33" s="89">
        <f t="shared" si="4"/>
        <v>0</v>
      </c>
      <c r="BU33" s="89">
        <f t="shared" si="4"/>
        <v>0</v>
      </c>
      <c r="BV33" s="89">
        <f t="shared" si="4"/>
        <v>0</v>
      </c>
      <c r="BW33" s="89">
        <f t="shared" si="4"/>
        <v>0</v>
      </c>
      <c r="BX33" s="89">
        <f t="shared" si="4"/>
        <v>0</v>
      </c>
      <c r="BY33" s="89">
        <f t="shared" si="4"/>
        <v>0</v>
      </c>
      <c r="BZ33" s="89">
        <f t="shared" si="4"/>
        <v>0</v>
      </c>
      <c r="CA33" s="89">
        <f t="shared" si="4"/>
        <v>0</v>
      </c>
      <c r="CB33" s="89">
        <f t="shared" si="4"/>
        <v>0</v>
      </c>
      <c r="CC33" s="89">
        <f t="shared" si="4"/>
        <v>0</v>
      </c>
      <c r="CD33" s="102">
        <f t="shared" si="22"/>
        <v>0</v>
      </c>
      <c r="CE33" s="89">
        <f t="shared" si="23"/>
        <v>0</v>
      </c>
      <c r="CF33" s="89">
        <f t="shared" si="24"/>
        <v>0</v>
      </c>
      <c r="CG33" s="89">
        <f t="shared" si="5"/>
        <v>0</v>
      </c>
      <c r="CH33" s="113">
        <f t="shared" si="5"/>
        <v>0</v>
      </c>
      <c r="CI33" s="103">
        <f t="shared" si="25"/>
        <v>10</v>
      </c>
      <c r="CJ33" s="37">
        <f t="shared" si="25"/>
        <v>10</v>
      </c>
      <c r="CK33" s="138">
        <f t="shared" si="25"/>
        <v>10</v>
      </c>
      <c r="CL33" s="104">
        <f t="shared" si="6"/>
        <v>0</v>
      </c>
      <c r="CM33" s="105">
        <f t="shared" si="26"/>
        <v>0</v>
      </c>
      <c r="CN33" s="105"/>
      <c r="CO33" s="106"/>
      <c r="CP33" s="150"/>
      <c r="CQ33" s="105"/>
      <c r="CR33" s="105">
        <f t="shared" si="7"/>
        <v>0</v>
      </c>
      <c r="CS33" s="105">
        <f t="shared" si="8"/>
        <v>0</v>
      </c>
      <c r="CT33" s="105">
        <f t="shared" si="9"/>
        <v>0</v>
      </c>
      <c r="CU33" s="105">
        <f t="shared" si="10"/>
        <v>0</v>
      </c>
      <c r="CV33" s="105">
        <f t="shared" si="11"/>
        <v>0</v>
      </c>
      <c r="CW33" s="105">
        <f t="shared" si="12"/>
        <v>0</v>
      </c>
      <c r="CX33" s="105">
        <f t="shared" si="13"/>
        <v>0</v>
      </c>
      <c r="CY33" s="105">
        <f t="shared" si="14"/>
        <v>0</v>
      </c>
      <c r="CZ33" s="105">
        <f t="shared" si="15"/>
        <v>0</v>
      </c>
      <c r="DA33" s="105">
        <f t="shared" si="16"/>
        <v>0</v>
      </c>
      <c r="DB33" s="105">
        <f t="shared" si="17"/>
        <v>0</v>
      </c>
      <c r="DC33" s="105">
        <f t="shared" si="18"/>
        <v>0</v>
      </c>
      <c r="DD33" s="106">
        <f t="shared" si="19"/>
        <v>0</v>
      </c>
    </row>
    <row r="34" spans="1:108" s="34" customFormat="1" ht="21.75" customHeight="1">
      <c r="A34" s="75" t="str">
        <f>IF(ISBLANK(baza!A27),"",baza!A27)</f>
        <v/>
      </c>
      <c r="B34" s="72">
        <f>IF(ISBLANK(baza!B27),"",baza!B27)</f>
        <v>11</v>
      </c>
      <c r="C34" s="36" t="str">
        <f>IF(ISBLANK(baza!C27),"",baza!C27)</f>
        <v/>
      </c>
      <c r="D34" s="81" t="str">
        <f>IF(ISBLANK(baza!D27),"",baza!D27)</f>
        <v/>
      </c>
      <c r="E34" s="86">
        <f>IFERROR(VLOOKUP($B34,baza!$B$17:$BX$30,MATCH(E$22,baza!$B$15:$BX$15,0),FALSE),"")</f>
        <v>0</v>
      </c>
      <c r="F34" s="78">
        <f>IFERROR(VLOOKUP($B34,baza!$B$17:$BX$30,MATCH(F$22,baza!$B$15:$BX$15,0),FALSE),"")</f>
        <v>0</v>
      </c>
      <c r="G34" s="78">
        <f>IFERROR(VLOOKUP($B34,baza!$B$17:$BX$30,MATCH(G$22,baza!$B$15:$BX$15,0),FALSE),"")</f>
        <v>0</v>
      </c>
      <c r="H34" s="78">
        <f>IFERROR(VLOOKUP($B34,baza!$B$17:$BX$30,MATCH(H$22,baza!$B$15:$BX$15,0),FALSE),"")</f>
        <v>0</v>
      </c>
      <c r="I34" s="78">
        <f>IFERROR(VLOOKUP($B34,baza!$B$17:$BX$30,MATCH(I$22,baza!$B$15:$BX$15,0),FALSE),"")</f>
        <v>0</v>
      </c>
      <c r="J34" s="78">
        <f>IFERROR(VLOOKUP($B34,baza!$B$17:$BX$30,MATCH(J$22,baza!$B$15:$BX$15,0),FALSE),"")</f>
        <v>0</v>
      </c>
      <c r="K34" s="78">
        <f>IFERROR(VLOOKUP($B34,baza!$B$17:$BX$30,MATCH(K$22,baza!$B$15:$BX$15,0),FALSE),"")</f>
        <v>0</v>
      </c>
      <c r="L34" s="78">
        <f>IFERROR(VLOOKUP($B34,baza!$B$17:$BX$30,MATCH(L$22,baza!$B$15:$BX$15,0),FALSE),"")</f>
        <v>0</v>
      </c>
      <c r="M34" s="78">
        <f>IFERROR(VLOOKUP($B34,baza!$B$17:$BX$30,MATCH(M$22,baza!$B$15:$BX$15,0),FALSE),"")</f>
        <v>0</v>
      </c>
      <c r="N34" s="78">
        <f>IFERROR(VLOOKUP($B34,baza!$B$17:$BX$30,MATCH(N$22,baza!$B$15:$BX$15,0),FALSE),"")</f>
        <v>0</v>
      </c>
      <c r="O34" s="78">
        <f>IFERROR(VLOOKUP($B34,baza!$B$17:$BX$30,MATCH(O$22,baza!$B$15:$BX$15,0),FALSE),"")</f>
        <v>0</v>
      </c>
      <c r="P34" s="78">
        <f>IFERROR(VLOOKUP($B34,baza!$B$17:$BX$30,MATCH(P$22,baza!$B$15:$BX$15,0),FALSE),"")</f>
        <v>0</v>
      </c>
      <c r="Q34" s="78">
        <f>IFERROR(VLOOKUP($B34,baza!$B$17:$BX$30,MATCH(Q$22,baza!$B$15:$BX$15,0),FALSE),"")</f>
        <v>0</v>
      </c>
      <c r="R34" s="78">
        <f>IFERROR(VLOOKUP($B34,baza!$B$17:$BX$30,MATCH(R$22,baza!$B$15:$BX$15,0),FALSE),"")</f>
        <v>0</v>
      </c>
      <c r="S34" s="78">
        <f>IFERROR(VLOOKUP($B34,baza!$B$17:$BX$30,MATCH(S$22,baza!$B$15:$BX$15,0),FALSE),"")</f>
        <v>0</v>
      </c>
      <c r="T34" s="78">
        <f>IFERROR(VLOOKUP($B34,baza!$B$17:$BX$30,MATCH(T$22,baza!$B$15:$BX$15,0),FALSE),"")</f>
        <v>0</v>
      </c>
      <c r="U34" s="78">
        <f>IFERROR(VLOOKUP($B34,baza!$B$17:$BX$30,MATCH(U$22,baza!$B$15:$BX$15,0),FALSE),"")</f>
        <v>0</v>
      </c>
      <c r="V34" s="78">
        <f>IFERROR(VLOOKUP($B34,baza!$B$17:$BX$30,MATCH(V$22,baza!$B$15:$BX$15,0),FALSE),"")</f>
        <v>0</v>
      </c>
      <c r="W34" s="78">
        <f>IFERROR(VLOOKUP($B34,baza!$B$17:$BX$30,MATCH(W$22,baza!$B$15:$BX$15,0),FALSE),"")</f>
        <v>0</v>
      </c>
      <c r="X34" s="78">
        <f>IFERROR(VLOOKUP($B34,baza!$B$17:$BX$30,MATCH(X$22,baza!$B$15:$BX$15,0),FALSE),"")</f>
        <v>0</v>
      </c>
      <c r="Y34" s="78">
        <f>IFERROR(VLOOKUP($B34,baza!$B$17:$BX$30,MATCH(Y$22,baza!$B$15:$BX$15,0),FALSE),"")</f>
        <v>0</v>
      </c>
      <c r="Z34" s="78">
        <f>IFERROR(VLOOKUP($B34,baza!$B$17:$BX$30,MATCH(Z$22,baza!$B$15:$BX$15,0),FALSE),"")</f>
        <v>0</v>
      </c>
      <c r="AA34" s="78">
        <f>IFERROR(VLOOKUP($B34,baza!$B$17:$BX$30,MATCH(AA$22,baza!$B$15:$BX$15,0),FALSE),"")</f>
        <v>0</v>
      </c>
      <c r="AB34" s="78">
        <f>IFERROR(VLOOKUP($B34,baza!$B$17:$BX$30,MATCH(AB$22,baza!$B$15:$BX$15,0),FALSE),"")</f>
        <v>0</v>
      </c>
      <c r="AC34" s="78">
        <f>IFERROR(VLOOKUP($B34,baza!$B$17:$BX$30,MATCH(AC$22,baza!$B$15:$BX$15,0),FALSE),"")</f>
        <v>0</v>
      </c>
      <c r="AD34" s="78">
        <f>IFERROR(VLOOKUP($B34,baza!$B$17:$BX$30,MATCH(AD$22,baza!$B$15:$BX$15,0),FALSE),"")</f>
        <v>0</v>
      </c>
      <c r="AE34" s="78">
        <f>IFERROR(VLOOKUP($B34,baza!$B$17:$BX$30,MATCH(AE$22,baza!$B$15:$BX$15,0),FALSE),"")</f>
        <v>0</v>
      </c>
      <c r="AF34" s="78">
        <f>IFERROR(VLOOKUP($B34,baza!$B$17:$BX$30,MATCH(AF$22,baza!$B$15:$BX$15,0),FALSE),"")</f>
        <v>0</v>
      </c>
      <c r="AG34" s="78">
        <f>IFERROR(VLOOKUP($B34,baza!$B$17:$BX$30,MATCH(AG$22,baza!$B$15:$BX$15,0),FALSE),"")</f>
        <v>0</v>
      </c>
      <c r="AH34" s="78">
        <f>IFERROR(VLOOKUP($B34,baza!$B$17:$BX$30,MATCH(AH$22,baza!$B$15:$BX$15,0),FALSE),"")</f>
        <v>0</v>
      </c>
      <c r="AI34" s="135">
        <f>IFERROR(VLOOKUP($B34,baza!$B$17:$BX$30,MATCH(AI$22,baza!$B$15:$BX$15,0),FALSE),"")</f>
        <v>0</v>
      </c>
      <c r="AJ34" s="86">
        <f>IFERROR(VLOOKUP($B34,baza!$B$17:$BX$30,MATCH(AJ$22,baza!$B$15:$BX$15,0),FALSE),"")</f>
        <v>0</v>
      </c>
      <c r="AK34" s="78">
        <f>IFERROR(VLOOKUP($B34,baza!$B$17:$BX$30,MATCH(AK$22,baza!$B$15:$BX$15,0),FALSE),"")</f>
        <v>0</v>
      </c>
      <c r="AL34" s="78">
        <f>IFERROR(VLOOKUP($B34,baza!$B$17:$BX$30,MATCH(AL$22,baza!$B$15:$BX$15,0),FALSE),"")</f>
        <v>0</v>
      </c>
      <c r="AM34" s="78">
        <f>IFERROR(VLOOKUP($B34,baza!$B$17:$BX$30,MATCH(AM$22,baza!$B$15:$BX$15,0),FALSE),"")</f>
        <v>0</v>
      </c>
      <c r="AN34" s="78">
        <f>IFERROR(VLOOKUP($B34,baza!$B$17:$BX$30,MATCH(AN$22,baza!$B$15:$BX$15,0),FALSE),"")</f>
        <v>0</v>
      </c>
      <c r="AO34" s="78">
        <f>IFERROR(VLOOKUP($B34,baza!$B$17:$BX$30,MATCH(AO$22,baza!$B$15:$BX$15,0),FALSE),"")</f>
        <v>0</v>
      </c>
      <c r="AP34" s="78">
        <f>IFERROR(VLOOKUP($B34,baza!$B$17:$BX$30,MATCH(AP$22,baza!$B$15:$BX$15,0),FALSE),"")</f>
        <v>0</v>
      </c>
      <c r="AQ34" s="78">
        <f>IFERROR(VLOOKUP($B34,baza!$B$17:$BX$30,MATCH(AQ$22,baza!$B$15:$BX$15,0),FALSE),"")</f>
        <v>0</v>
      </c>
      <c r="AR34" s="78">
        <f>IFERROR(VLOOKUP($B34,baza!$B$17:$BX$30,MATCH(AR$22,baza!$B$15:$BX$15,0),FALSE),"")</f>
        <v>0</v>
      </c>
      <c r="AS34" s="78">
        <f>IFERROR(VLOOKUP($B34,baza!$B$17:$BX$30,MATCH(AS$22,baza!$B$15:$BX$15,0),FALSE),"")</f>
        <v>0</v>
      </c>
      <c r="AT34" s="78">
        <f>IFERROR(VLOOKUP($B34,baza!$B$17:$BX$30,MATCH(AT$22,baza!$B$15:$BX$15,0),FALSE),"")</f>
        <v>0</v>
      </c>
      <c r="AU34" s="78">
        <f>IFERROR(VLOOKUP($B34,baza!$B$17:$BX$30,MATCH(AU$22,baza!$B$15:$BX$15,0),FALSE),"")</f>
        <v>0</v>
      </c>
      <c r="AV34" s="78">
        <f>IFERROR(VLOOKUP($B34,baza!$B$17:$BX$30,MATCH(AV$22,baza!$B$15:$BX$15,0),FALSE),"")</f>
        <v>0</v>
      </c>
      <c r="AW34" s="78">
        <f>IFERROR(VLOOKUP($B34,baza!$B$17:$BX$30,MATCH(AW$22,baza!$B$15:$BX$15,0),FALSE),"")</f>
        <v>0</v>
      </c>
      <c r="AX34" s="78">
        <f>IFERROR(VLOOKUP($B34,baza!$B$17:$BX$30,MATCH(AX$22,baza!$B$15:$BX$15,0),FALSE),"")</f>
        <v>0</v>
      </c>
      <c r="AY34" s="78">
        <f>IFERROR(VLOOKUP($B34,baza!$B$17:$BX$30,MATCH(AY$22,baza!$B$15:$BX$15,0),FALSE),"")</f>
        <v>0</v>
      </c>
      <c r="AZ34" s="78">
        <f>IFERROR(VLOOKUP($B34,baza!$B$17:$BX$30,MATCH(AZ$22,baza!$B$15:$BX$15,0),FALSE),"")</f>
        <v>0</v>
      </c>
      <c r="BA34" s="78">
        <f>IFERROR(VLOOKUP($B34,baza!$B$17:$BX$30,MATCH(BA$22,baza!$B$15:$BX$15,0),FALSE),"")</f>
        <v>0</v>
      </c>
      <c r="BB34" s="78">
        <f>IFERROR(VLOOKUP($B34,baza!$B$17:$BX$30,MATCH(BB$22,baza!$B$15:$BX$15,0),FALSE),"")</f>
        <v>0</v>
      </c>
      <c r="BC34" s="78">
        <f>IFERROR(VLOOKUP($B34,baza!$B$17:$BX$30,MATCH(BC$22,baza!$B$15:$BX$15,0),FALSE),"")</f>
        <v>0</v>
      </c>
      <c r="BD34" s="78">
        <f>IFERROR(VLOOKUP($B34,baza!$B$17:$BX$30,MATCH(BD$22,baza!$B$15:$BX$15,0),FALSE),"")</f>
        <v>0</v>
      </c>
      <c r="BE34" s="78">
        <f>IFERROR(VLOOKUP($B34,baza!$B$17:$BX$30,MATCH(BE$22,baza!$B$15:$BX$15,0),FALSE),"")</f>
        <v>0</v>
      </c>
      <c r="BF34" s="78">
        <f>IFERROR(VLOOKUP($B34,baza!$B$17:$BX$30,MATCH(BF$22,baza!$B$15:$BX$15,0),FALSE),"")</f>
        <v>0</v>
      </c>
      <c r="BG34" s="78">
        <f>IFERROR(VLOOKUP($B34,baza!$B$17:$BX$30,MATCH(BG$22,baza!$B$15:$BX$15,0),FALSE),"")</f>
        <v>0</v>
      </c>
      <c r="BH34" s="78">
        <f>IFERROR(VLOOKUP($B34,baza!$B$17:$BX$30,MATCH(BH$22,baza!$B$15:$BX$15,0),FALSE),"")</f>
        <v>0</v>
      </c>
      <c r="BI34" s="78">
        <f>IFERROR(VLOOKUP($B34,baza!$B$17:$BX$30,MATCH(BI$22,baza!$B$15:$BX$15,0),FALSE),"")</f>
        <v>0</v>
      </c>
      <c r="BJ34" s="78">
        <f>IFERROR(VLOOKUP($B34,baza!$B$17:$BX$30,MATCH(BJ$22,baza!$B$15:$BX$15,0),FALSE),"")</f>
        <v>0</v>
      </c>
      <c r="BK34" s="78">
        <f>IFERROR(VLOOKUP($B34,baza!$B$17:$BX$30,MATCH(BK$22,baza!$B$15:$BX$15,0),FALSE),"")</f>
        <v>0</v>
      </c>
      <c r="BL34" s="78">
        <f>IFERROR(VLOOKUP($B34,baza!$B$17:$BX$30,MATCH(BL$22,baza!$B$15:$BX$15,0),FALSE),"")</f>
        <v>0</v>
      </c>
      <c r="BM34" s="78" t="str">
        <f>IFERROR(VLOOKUP($B34,baza!$B$17:$BX$30,MATCH(BM$22,baza!$B$15:$BX$15,0),FALSE),"")</f>
        <v/>
      </c>
      <c r="BN34" s="164" t="str">
        <f>IFERROR(VLOOKUP($B34,baza!$B$17:$BX$30,MATCH(BN$22,baza!$B$15:$BX$15,0),FALSE),"")</f>
        <v/>
      </c>
      <c r="BO34" s="101">
        <f t="shared" si="20"/>
        <v>0</v>
      </c>
      <c r="BP34" s="89">
        <f t="shared" si="4"/>
        <v>0</v>
      </c>
      <c r="BQ34" s="89">
        <f t="shared" si="21"/>
        <v>0</v>
      </c>
      <c r="BR34" s="89">
        <f t="shared" si="4"/>
        <v>0</v>
      </c>
      <c r="BS34" s="89">
        <f t="shared" si="4"/>
        <v>0</v>
      </c>
      <c r="BT34" s="89">
        <f t="shared" si="4"/>
        <v>0</v>
      </c>
      <c r="BU34" s="89">
        <f t="shared" si="4"/>
        <v>0</v>
      </c>
      <c r="BV34" s="89">
        <f t="shared" si="4"/>
        <v>0</v>
      </c>
      <c r="BW34" s="89">
        <f t="shared" si="4"/>
        <v>0</v>
      </c>
      <c r="BX34" s="89">
        <f t="shared" si="4"/>
        <v>0</v>
      </c>
      <c r="BY34" s="89">
        <f t="shared" si="4"/>
        <v>0</v>
      </c>
      <c r="BZ34" s="89">
        <f t="shared" si="4"/>
        <v>0</v>
      </c>
      <c r="CA34" s="89">
        <f t="shared" si="4"/>
        <v>0</v>
      </c>
      <c r="CB34" s="89">
        <f t="shared" si="4"/>
        <v>0</v>
      </c>
      <c r="CC34" s="89">
        <f t="shared" si="4"/>
        <v>0</v>
      </c>
      <c r="CD34" s="102">
        <f t="shared" si="22"/>
        <v>0</v>
      </c>
      <c r="CE34" s="89">
        <f t="shared" si="23"/>
        <v>0</v>
      </c>
      <c r="CF34" s="89">
        <f t="shared" si="24"/>
        <v>0</v>
      </c>
      <c r="CG34" s="89">
        <f t="shared" si="5"/>
        <v>0</v>
      </c>
      <c r="CH34" s="113">
        <f t="shared" si="5"/>
        <v>0</v>
      </c>
      <c r="CI34" s="103" t="str">
        <f t="shared" si="25"/>
        <v/>
      </c>
      <c r="CJ34" s="37">
        <f t="shared" si="25"/>
        <v>11</v>
      </c>
      <c r="CK34" s="138" t="str">
        <f t="shared" si="25"/>
        <v/>
      </c>
      <c r="CL34" s="104">
        <f t="shared" si="6"/>
        <v>0</v>
      </c>
      <c r="CM34" s="105">
        <f t="shared" si="26"/>
        <v>0</v>
      </c>
      <c r="CN34" s="105"/>
      <c r="CO34" s="106"/>
      <c r="CP34" s="150"/>
      <c r="CQ34" s="105"/>
      <c r="CR34" s="105">
        <f t="shared" si="7"/>
        <v>0</v>
      </c>
      <c r="CS34" s="105">
        <f t="shared" si="8"/>
        <v>0</v>
      </c>
      <c r="CT34" s="105">
        <f t="shared" si="9"/>
        <v>0</v>
      </c>
      <c r="CU34" s="105">
        <f t="shared" si="10"/>
        <v>0</v>
      </c>
      <c r="CV34" s="105">
        <f t="shared" si="11"/>
        <v>0</v>
      </c>
      <c r="CW34" s="105">
        <f t="shared" si="12"/>
        <v>0</v>
      </c>
      <c r="CX34" s="105">
        <f t="shared" si="13"/>
        <v>0</v>
      </c>
      <c r="CY34" s="105">
        <f t="shared" si="14"/>
        <v>0</v>
      </c>
      <c r="CZ34" s="105">
        <f t="shared" si="15"/>
        <v>0</v>
      </c>
      <c r="DA34" s="105">
        <f t="shared" si="16"/>
        <v>0</v>
      </c>
      <c r="DB34" s="105">
        <f t="shared" si="17"/>
        <v>0</v>
      </c>
      <c r="DC34" s="105">
        <f t="shared" si="18"/>
        <v>0</v>
      </c>
      <c r="DD34" s="106">
        <f t="shared" si="19"/>
        <v>0</v>
      </c>
    </row>
    <row r="35" spans="1:108" s="34" customFormat="1" ht="21.75" customHeight="1">
      <c r="A35" s="75" t="str">
        <f>IF(ISBLANK(baza!A28),"",baza!A28)</f>
        <v/>
      </c>
      <c r="B35" s="72">
        <f>IF(ISBLANK(baza!B28),"",baza!B28)</f>
        <v>12</v>
      </c>
      <c r="C35" s="36" t="str">
        <f>IF(ISBLANK(baza!C28),"",baza!C28)</f>
        <v/>
      </c>
      <c r="D35" s="81" t="str">
        <f>IF(ISBLANK(baza!D28),"",baza!D28)</f>
        <v/>
      </c>
      <c r="E35" s="86">
        <f>IFERROR(VLOOKUP($B35,baza!$B$17:$BX$30,MATCH(E$22,baza!$B$15:$BX$15,0),FALSE),"")</f>
        <v>0</v>
      </c>
      <c r="F35" s="78">
        <f>IFERROR(VLOOKUP($B35,baza!$B$17:$BX$30,MATCH(F$22,baza!$B$15:$BX$15,0),FALSE),"")</f>
        <v>0</v>
      </c>
      <c r="G35" s="78">
        <f>IFERROR(VLOOKUP($B35,baza!$B$17:$BX$30,MATCH(G$22,baza!$B$15:$BX$15,0),FALSE),"")</f>
        <v>0</v>
      </c>
      <c r="H35" s="78">
        <f>IFERROR(VLOOKUP($B35,baza!$B$17:$BX$30,MATCH(H$22,baza!$B$15:$BX$15,0),FALSE),"")</f>
        <v>0</v>
      </c>
      <c r="I35" s="78">
        <f>IFERROR(VLOOKUP($B35,baza!$B$17:$BX$30,MATCH(I$22,baza!$B$15:$BX$15,0),FALSE),"")</f>
        <v>0</v>
      </c>
      <c r="J35" s="78">
        <f>IFERROR(VLOOKUP($B35,baza!$B$17:$BX$30,MATCH(J$22,baza!$B$15:$BX$15,0),FALSE),"")</f>
        <v>0</v>
      </c>
      <c r="K35" s="78">
        <f>IFERROR(VLOOKUP($B35,baza!$B$17:$BX$30,MATCH(K$22,baza!$B$15:$BX$15,0),FALSE),"")</f>
        <v>0</v>
      </c>
      <c r="L35" s="78">
        <f>IFERROR(VLOOKUP($B35,baza!$B$17:$BX$30,MATCH(L$22,baza!$B$15:$BX$15,0),FALSE),"")</f>
        <v>0</v>
      </c>
      <c r="M35" s="78">
        <f>IFERROR(VLOOKUP($B35,baza!$B$17:$BX$30,MATCH(M$22,baza!$B$15:$BX$15,0),FALSE),"")</f>
        <v>0</v>
      </c>
      <c r="N35" s="78">
        <f>IFERROR(VLOOKUP($B35,baza!$B$17:$BX$30,MATCH(N$22,baza!$B$15:$BX$15,0),FALSE),"")</f>
        <v>0</v>
      </c>
      <c r="O35" s="78">
        <f>IFERROR(VLOOKUP($B35,baza!$B$17:$BX$30,MATCH(O$22,baza!$B$15:$BX$15,0),FALSE),"")</f>
        <v>0</v>
      </c>
      <c r="P35" s="78">
        <f>IFERROR(VLOOKUP($B35,baza!$B$17:$BX$30,MATCH(P$22,baza!$B$15:$BX$15,0),FALSE),"")</f>
        <v>0</v>
      </c>
      <c r="Q35" s="78">
        <f>IFERROR(VLOOKUP($B35,baza!$B$17:$BX$30,MATCH(Q$22,baza!$B$15:$BX$15,0),FALSE),"")</f>
        <v>0</v>
      </c>
      <c r="R35" s="78">
        <f>IFERROR(VLOOKUP($B35,baza!$B$17:$BX$30,MATCH(R$22,baza!$B$15:$BX$15,0),FALSE),"")</f>
        <v>0</v>
      </c>
      <c r="S35" s="78">
        <f>IFERROR(VLOOKUP($B35,baza!$B$17:$BX$30,MATCH(S$22,baza!$B$15:$BX$15,0),FALSE),"")</f>
        <v>0</v>
      </c>
      <c r="T35" s="78">
        <f>IFERROR(VLOOKUP($B35,baza!$B$17:$BX$30,MATCH(T$22,baza!$B$15:$BX$15,0),FALSE),"")</f>
        <v>0</v>
      </c>
      <c r="U35" s="78">
        <f>IFERROR(VLOOKUP($B35,baza!$B$17:$BX$30,MATCH(U$22,baza!$B$15:$BX$15,0),FALSE),"")</f>
        <v>0</v>
      </c>
      <c r="V35" s="78">
        <f>IFERROR(VLOOKUP($B35,baza!$B$17:$BX$30,MATCH(V$22,baza!$B$15:$BX$15,0),FALSE),"")</f>
        <v>0</v>
      </c>
      <c r="W35" s="78">
        <f>IFERROR(VLOOKUP($B35,baza!$B$17:$BX$30,MATCH(W$22,baza!$B$15:$BX$15,0),FALSE),"")</f>
        <v>0</v>
      </c>
      <c r="X35" s="78">
        <f>IFERROR(VLOOKUP($B35,baza!$B$17:$BX$30,MATCH(X$22,baza!$B$15:$BX$15,0),FALSE),"")</f>
        <v>0</v>
      </c>
      <c r="Y35" s="78">
        <f>IFERROR(VLOOKUP($B35,baza!$B$17:$BX$30,MATCH(Y$22,baza!$B$15:$BX$15,0),FALSE),"")</f>
        <v>0</v>
      </c>
      <c r="Z35" s="78">
        <f>IFERROR(VLOOKUP($B35,baza!$B$17:$BX$30,MATCH(Z$22,baza!$B$15:$BX$15,0),FALSE),"")</f>
        <v>0</v>
      </c>
      <c r="AA35" s="78">
        <f>IFERROR(VLOOKUP($B35,baza!$B$17:$BX$30,MATCH(AA$22,baza!$B$15:$BX$15,0),FALSE),"")</f>
        <v>0</v>
      </c>
      <c r="AB35" s="78">
        <f>IFERROR(VLOOKUP($B35,baza!$B$17:$BX$30,MATCH(AB$22,baza!$B$15:$BX$15,0),FALSE),"")</f>
        <v>0</v>
      </c>
      <c r="AC35" s="78">
        <f>IFERROR(VLOOKUP($B35,baza!$B$17:$BX$30,MATCH(AC$22,baza!$B$15:$BX$15,0),FALSE),"")</f>
        <v>0</v>
      </c>
      <c r="AD35" s="78">
        <f>IFERROR(VLOOKUP($B35,baza!$B$17:$BX$30,MATCH(AD$22,baza!$B$15:$BX$15,0),FALSE),"")</f>
        <v>0</v>
      </c>
      <c r="AE35" s="78">
        <f>IFERROR(VLOOKUP($B35,baza!$B$17:$BX$30,MATCH(AE$22,baza!$B$15:$BX$15,0),FALSE),"")</f>
        <v>0</v>
      </c>
      <c r="AF35" s="78">
        <f>IFERROR(VLOOKUP($B35,baza!$B$17:$BX$30,MATCH(AF$22,baza!$B$15:$BX$15,0),FALSE),"")</f>
        <v>0</v>
      </c>
      <c r="AG35" s="78">
        <f>IFERROR(VLOOKUP($B35,baza!$B$17:$BX$30,MATCH(AG$22,baza!$B$15:$BX$15,0),FALSE),"")</f>
        <v>0</v>
      </c>
      <c r="AH35" s="78">
        <f>IFERROR(VLOOKUP($B35,baza!$B$17:$BX$30,MATCH(AH$22,baza!$B$15:$BX$15,0),FALSE),"")</f>
        <v>0</v>
      </c>
      <c r="AI35" s="135">
        <f>IFERROR(VLOOKUP($B35,baza!$B$17:$BX$30,MATCH(AI$22,baza!$B$15:$BX$15,0),FALSE),"")</f>
        <v>0</v>
      </c>
      <c r="AJ35" s="86">
        <f>IFERROR(VLOOKUP($B35,baza!$B$17:$BX$30,MATCH(AJ$22,baza!$B$15:$BX$15,0),FALSE),"")</f>
        <v>0</v>
      </c>
      <c r="AK35" s="78">
        <f>IFERROR(VLOOKUP($B35,baza!$B$17:$BX$30,MATCH(AK$22,baza!$B$15:$BX$15,0),FALSE),"")</f>
        <v>0</v>
      </c>
      <c r="AL35" s="78">
        <f>IFERROR(VLOOKUP($B35,baza!$B$17:$BX$30,MATCH(AL$22,baza!$B$15:$BX$15,0),FALSE),"")</f>
        <v>0</v>
      </c>
      <c r="AM35" s="78">
        <f>IFERROR(VLOOKUP($B35,baza!$B$17:$BX$30,MATCH(AM$22,baza!$B$15:$BX$15,0),FALSE),"")</f>
        <v>0</v>
      </c>
      <c r="AN35" s="78">
        <f>IFERROR(VLOOKUP($B35,baza!$B$17:$BX$30,MATCH(AN$22,baza!$B$15:$BX$15,0),FALSE),"")</f>
        <v>0</v>
      </c>
      <c r="AO35" s="78">
        <f>IFERROR(VLOOKUP($B35,baza!$B$17:$BX$30,MATCH(AO$22,baza!$B$15:$BX$15,0),FALSE),"")</f>
        <v>0</v>
      </c>
      <c r="AP35" s="78">
        <f>IFERROR(VLOOKUP($B35,baza!$B$17:$BX$30,MATCH(AP$22,baza!$B$15:$BX$15,0),FALSE),"")</f>
        <v>0</v>
      </c>
      <c r="AQ35" s="78">
        <f>IFERROR(VLOOKUP($B35,baza!$B$17:$BX$30,MATCH(AQ$22,baza!$B$15:$BX$15,0),FALSE),"")</f>
        <v>0</v>
      </c>
      <c r="AR35" s="78">
        <f>IFERROR(VLOOKUP($B35,baza!$B$17:$BX$30,MATCH(AR$22,baza!$B$15:$BX$15,0),FALSE),"")</f>
        <v>0</v>
      </c>
      <c r="AS35" s="78">
        <f>IFERROR(VLOOKUP($B35,baza!$B$17:$BX$30,MATCH(AS$22,baza!$B$15:$BX$15,0),FALSE),"")</f>
        <v>0</v>
      </c>
      <c r="AT35" s="78">
        <f>IFERROR(VLOOKUP($B35,baza!$B$17:$BX$30,MATCH(AT$22,baza!$B$15:$BX$15,0),FALSE),"")</f>
        <v>0</v>
      </c>
      <c r="AU35" s="78">
        <f>IFERROR(VLOOKUP($B35,baza!$B$17:$BX$30,MATCH(AU$22,baza!$B$15:$BX$15,0),FALSE),"")</f>
        <v>0</v>
      </c>
      <c r="AV35" s="78">
        <f>IFERROR(VLOOKUP($B35,baza!$B$17:$BX$30,MATCH(AV$22,baza!$B$15:$BX$15,0),FALSE),"")</f>
        <v>0</v>
      </c>
      <c r="AW35" s="78">
        <f>IFERROR(VLOOKUP($B35,baza!$B$17:$BX$30,MATCH(AW$22,baza!$B$15:$BX$15,0),FALSE),"")</f>
        <v>0</v>
      </c>
      <c r="AX35" s="78">
        <f>IFERROR(VLOOKUP($B35,baza!$B$17:$BX$30,MATCH(AX$22,baza!$B$15:$BX$15,0),FALSE),"")</f>
        <v>0</v>
      </c>
      <c r="AY35" s="78">
        <f>IFERROR(VLOOKUP($B35,baza!$B$17:$BX$30,MATCH(AY$22,baza!$B$15:$BX$15,0),FALSE),"")</f>
        <v>0</v>
      </c>
      <c r="AZ35" s="78">
        <f>IFERROR(VLOOKUP($B35,baza!$B$17:$BX$30,MATCH(AZ$22,baza!$B$15:$BX$15,0),FALSE),"")</f>
        <v>0</v>
      </c>
      <c r="BA35" s="78">
        <f>IFERROR(VLOOKUP($B35,baza!$B$17:$BX$30,MATCH(BA$22,baza!$B$15:$BX$15,0),FALSE),"")</f>
        <v>0</v>
      </c>
      <c r="BB35" s="78">
        <f>IFERROR(VLOOKUP($B35,baza!$B$17:$BX$30,MATCH(BB$22,baza!$B$15:$BX$15,0),FALSE),"")</f>
        <v>0</v>
      </c>
      <c r="BC35" s="78">
        <f>IFERROR(VLOOKUP($B35,baza!$B$17:$BX$30,MATCH(BC$22,baza!$B$15:$BX$15,0),FALSE),"")</f>
        <v>0</v>
      </c>
      <c r="BD35" s="78">
        <f>IFERROR(VLOOKUP($B35,baza!$B$17:$BX$30,MATCH(BD$22,baza!$B$15:$BX$15,0),FALSE),"")</f>
        <v>0</v>
      </c>
      <c r="BE35" s="78">
        <f>IFERROR(VLOOKUP($B35,baza!$B$17:$BX$30,MATCH(BE$22,baza!$B$15:$BX$15,0),FALSE),"")</f>
        <v>0</v>
      </c>
      <c r="BF35" s="78">
        <f>IFERROR(VLOOKUP($B35,baza!$B$17:$BX$30,MATCH(BF$22,baza!$B$15:$BX$15,0),FALSE),"")</f>
        <v>0</v>
      </c>
      <c r="BG35" s="78">
        <f>IFERROR(VLOOKUP($B35,baza!$B$17:$BX$30,MATCH(BG$22,baza!$B$15:$BX$15,0),FALSE),"")</f>
        <v>0</v>
      </c>
      <c r="BH35" s="78">
        <f>IFERROR(VLOOKUP($B35,baza!$B$17:$BX$30,MATCH(BH$22,baza!$B$15:$BX$15,0),FALSE),"")</f>
        <v>0</v>
      </c>
      <c r="BI35" s="78">
        <f>IFERROR(VLOOKUP($B35,baza!$B$17:$BX$30,MATCH(BI$22,baza!$B$15:$BX$15,0),FALSE),"")</f>
        <v>0</v>
      </c>
      <c r="BJ35" s="78">
        <f>IFERROR(VLOOKUP($B35,baza!$B$17:$BX$30,MATCH(BJ$22,baza!$B$15:$BX$15,0),FALSE),"")</f>
        <v>0</v>
      </c>
      <c r="BK35" s="78">
        <f>IFERROR(VLOOKUP($B35,baza!$B$17:$BX$30,MATCH(BK$22,baza!$B$15:$BX$15,0),FALSE),"")</f>
        <v>0</v>
      </c>
      <c r="BL35" s="78">
        <f>IFERROR(VLOOKUP($B35,baza!$B$17:$BX$30,MATCH(BL$22,baza!$B$15:$BX$15,0),FALSE),"")</f>
        <v>0</v>
      </c>
      <c r="BM35" s="78" t="str">
        <f>IFERROR(VLOOKUP($B35,baza!$B$17:$BX$30,MATCH(BM$22,baza!$B$15:$BX$15,0),FALSE),"")</f>
        <v/>
      </c>
      <c r="BN35" s="164" t="str">
        <f>IFERROR(VLOOKUP($B35,baza!$B$17:$BX$30,MATCH(BN$22,baza!$B$15:$BX$15,0),FALSE),"")</f>
        <v/>
      </c>
      <c r="BO35" s="101">
        <f t="shared" si="20"/>
        <v>0</v>
      </c>
      <c r="BP35" s="89">
        <f t="shared" si="4"/>
        <v>0</v>
      </c>
      <c r="BQ35" s="89">
        <f t="shared" si="21"/>
        <v>0</v>
      </c>
      <c r="BR35" s="89">
        <f t="shared" si="4"/>
        <v>0</v>
      </c>
      <c r="BS35" s="89">
        <f t="shared" si="4"/>
        <v>0</v>
      </c>
      <c r="BT35" s="89">
        <f t="shared" si="4"/>
        <v>0</v>
      </c>
      <c r="BU35" s="89">
        <f t="shared" si="4"/>
        <v>0</v>
      </c>
      <c r="BV35" s="89">
        <f t="shared" si="4"/>
        <v>0</v>
      </c>
      <c r="BW35" s="89">
        <f t="shared" si="4"/>
        <v>0</v>
      </c>
      <c r="BX35" s="89">
        <f t="shared" si="4"/>
        <v>0</v>
      </c>
      <c r="BY35" s="89">
        <f t="shared" si="4"/>
        <v>0</v>
      </c>
      <c r="BZ35" s="89">
        <f t="shared" si="4"/>
        <v>0</v>
      </c>
      <c r="CA35" s="89">
        <f t="shared" si="4"/>
        <v>0</v>
      </c>
      <c r="CB35" s="89">
        <f t="shared" si="4"/>
        <v>0</v>
      </c>
      <c r="CC35" s="89">
        <f t="shared" si="4"/>
        <v>0</v>
      </c>
      <c r="CD35" s="102">
        <f t="shared" si="22"/>
        <v>0</v>
      </c>
      <c r="CE35" s="89">
        <f t="shared" si="23"/>
        <v>0</v>
      </c>
      <c r="CF35" s="89">
        <f t="shared" si="24"/>
        <v>0</v>
      </c>
      <c r="CG35" s="89">
        <f t="shared" si="5"/>
        <v>0</v>
      </c>
      <c r="CH35" s="113">
        <f t="shared" si="5"/>
        <v>0</v>
      </c>
      <c r="CI35" s="103" t="str">
        <f t="shared" si="25"/>
        <v/>
      </c>
      <c r="CJ35" s="37">
        <f t="shared" si="25"/>
        <v>12</v>
      </c>
      <c r="CK35" s="138" t="str">
        <f t="shared" si="25"/>
        <v/>
      </c>
      <c r="CL35" s="104">
        <f t="shared" si="6"/>
        <v>0</v>
      </c>
      <c r="CM35" s="105">
        <f t="shared" si="26"/>
        <v>0</v>
      </c>
      <c r="CN35" s="105"/>
      <c r="CO35" s="106"/>
      <c r="CP35" s="150"/>
      <c r="CQ35" s="105"/>
      <c r="CR35" s="105">
        <f t="shared" si="7"/>
        <v>0</v>
      </c>
      <c r="CS35" s="105">
        <f t="shared" si="8"/>
        <v>0</v>
      </c>
      <c r="CT35" s="105">
        <f t="shared" si="9"/>
        <v>0</v>
      </c>
      <c r="CU35" s="105">
        <f t="shared" si="10"/>
        <v>0</v>
      </c>
      <c r="CV35" s="105">
        <f t="shared" si="11"/>
        <v>0</v>
      </c>
      <c r="CW35" s="105">
        <f t="shared" si="12"/>
        <v>0</v>
      </c>
      <c r="CX35" s="105">
        <f t="shared" si="13"/>
        <v>0</v>
      </c>
      <c r="CY35" s="105">
        <f t="shared" si="14"/>
        <v>0</v>
      </c>
      <c r="CZ35" s="105">
        <f t="shared" si="15"/>
        <v>0</v>
      </c>
      <c r="DA35" s="105">
        <f t="shared" si="16"/>
        <v>0</v>
      </c>
      <c r="DB35" s="105">
        <f t="shared" si="17"/>
        <v>0</v>
      </c>
      <c r="DC35" s="105">
        <f t="shared" si="18"/>
        <v>0</v>
      </c>
      <c r="DD35" s="106">
        <f t="shared" si="19"/>
        <v>0</v>
      </c>
    </row>
    <row r="36" spans="1:108" s="34" customFormat="1" ht="21.75" customHeight="1">
      <c r="A36" s="75" t="str">
        <f>IF(ISBLANK(baza!A29),"",baza!A29)</f>
        <v/>
      </c>
      <c r="B36" s="72">
        <f>IF(ISBLANK(baza!B29),"",baza!B29)</f>
        <v>13</v>
      </c>
      <c r="C36" s="36" t="str">
        <f>IF(ISBLANK(baza!C29),"",baza!C29)</f>
        <v/>
      </c>
      <c r="D36" s="81" t="str">
        <f>IF(ISBLANK(baza!D29),"",baza!D29)</f>
        <v/>
      </c>
      <c r="E36" s="86">
        <f>IFERROR(VLOOKUP($B36,baza!$B$17:$BX$30,MATCH(E$22,baza!$B$15:$BX$15,0),FALSE),"")</f>
        <v>0</v>
      </c>
      <c r="F36" s="78">
        <f>IFERROR(VLOOKUP($B36,baza!$B$17:$BX$30,MATCH(F$22,baza!$B$15:$BX$15,0),FALSE),"")</f>
        <v>0</v>
      </c>
      <c r="G36" s="78">
        <f>IFERROR(VLOOKUP($B36,baza!$B$17:$BX$30,MATCH(G$22,baza!$B$15:$BX$15,0),FALSE),"")</f>
        <v>0</v>
      </c>
      <c r="H36" s="78">
        <f>IFERROR(VLOOKUP($B36,baza!$B$17:$BX$30,MATCH(H$22,baza!$B$15:$BX$15,0),FALSE),"")</f>
        <v>0</v>
      </c>
      <c r="I36" s="78">
        <f>IFERROR(VLOOKUP($B36,baza!$B$17:$BX$30,MATCH(I$22,baza!$B$15:$BX$15,0),FALSE),"")</f>
        <v>0</v>
      </c>
      <c r="J36" s="78">
        <f>IFERROR(VLOOKUP($B36,baza!$B$17:$BX$30,MATCH(J$22,baza!$B$15:$BX$15,0),FALSE),"")</f>
        <v>0</v>
      </c>
      <c r="K36" s="78">
        <f>IFERROR(VLOOKUP($B36,baza!$B$17:$BX$30,MATCH(K$22,baza!$B$15:$BX$15,0),FALSE),"")</f>
        <v>0</v>
      </c>
      <c r="L36" s="78">
        <f>IFERROR(VLOOKUP($B36,baza!$B$17:$BX$30,MATCH(L$22,baza!$B$15:$BX$15,0),FALSE),"")</f>
        <v>0</v>
      </c>
      <c r="M36" s="78">
        <f>IFERROR(VLOOKUP($B36,baza!$B$17:$BX$30,MATCH(M$22,baza!$B$15:$BX$15,0),FALSE),"")</f>
        <v>0</v>
      </c>
      <c r="N36" s="78">
        <f>IFERROR(VLOOKUP($B36,baza!$B$17:$BX$30,MATCH(N$22,baza!$B$15:$BX$15,0),FALSE),"")</f>
        <v>0</v>
      </c>
      <c r="O36" s="78">
        <f>IFERROR(VLOOKUP($B36,baza!$B$17:$BX$30,MATCH(O$22,baza!$B$15:$BX$15,0),FALSE),"")</f>
        <v>0</v>
      </c>
      <c r="P36" s="78">
        <f>IFERROR(VLOOKUP($B36,baza!$B$17:$BX$30,MATCH(P$22,baza!$B$15:$BX$15,0),FALSE),"")</f>
        <v>0</v>
      </c>
      <c r="Q36" s="78">
        <f>IFERROR(VLOOKUP($B36,baza!$B$17:$BX$30,MATCH(Q$22,baza!$B$15:$BX$15,0),FALSE),"")</f>
        <v>0</v>
      </c>
      <c r="R36" s="78">
        <f>IFERROR(VLOOKUP($B36,baza!$B$17:$BX$30,MATCH(R$22,baza!$B$15:$BX$15,0),FALSE),"")</f>
        <v>0</v>
      </c>
      <c r="S36" s="78">
        <f>IFERROR(VLOOKUP($B36,baza!$B$17:$BX$30,MATCH(S$22,baza!$B$15:$BX$15,0),FALSE),"")</f>
        <v>0</v>
      </c>
      <c r="T36" s="78">
        <f>IFERROR(VLOOKUP($B36,baza!$B$17:$BX$30,MATCH(T$22,baza!$B$15:$BX$15,0),FALSE),"")</f>
        <v>0</v>
      </c>
      <c r="U36" s="78">
        <f>IFERROR(VLOOKUP($B36,baza!$B$17:$BX$30,MATCH(U$22,baza!$B$15:$BX$15,0),FALSE),"")</f>
        <v>0</v>
      </c>
      <c r="V36" s="78">
        <f>IFERROR(VLOOKUP($B36,baza!$B$17:$BX$30,MATCH(V$22,baza!$B$15:$BX$15,0),FALSE),"")</f>
        <v>0</v>
      </c>
      <c r="W36" s="78">
        <f>IFERROR(VLOOKUP($B36,baza!$B$17:$BX$30,MATCH(W$22,baza!$B$15:$BX$15,0),FALSE),"")</f>
        <v>0</v>
      </c>
      <c r="X36" s="78">
        <f>IFERROR(VLOOKUP($B36,baza!$B$17:$BX$30,MATCH(X$22,baza!$B$15:$BX$15,0),FALSE),"")</f>
        <v>0</v>
      </c>
      <c r="Y36" s="78">
        <f>IFERROR(VLOOKUP($B36,baza!$B$17:$BX$30,MATCH(Y$22,baza!$B$15:$BX$15,0),FALSE),"")</f>
        <v>0</v>
      </c>
      <c r="Z36" s="78">
        <f>IFERROR(VLOOKUP($B36,baza!$B$17:$BX$30,MATCH(Z$22,baza!$B$15:$BX$15,0),FALSE),"")</f>
        <v>0</v>
      </c>
      <c r="AA36" s="78">
        <f>IFERROR(VLOOKUP($B36,baza!$B$17:$BX$30,MATCH(AA$22,baza!$B$15:$BX$15,0),FALSE),"")</f>
        <v>0</v>
      </c>
      <c r="AB36" s="78">
        <f>IFERROR(VLOOKUP($B36,baza!$B$17:$BX$30,MATCH(AB$22,baza!$B$15:$BX$15,0),FALSE),"")</f>
        <v>0</v>
      </c>
      <c r="AC36" s="78">
        <f>IFERROR(VLOOKUP($B36,baza!$B$17:$BX$30,MATCH(AC$22,baza!$B$15:$BX$15,0),FALSE),"")</f>
        <v>0</v>
      </c>
      <c r="AD36" s="78">
        <f>IFERROR(VLOOKUP($B36,baza!$B$17:$BX$30,MATCH(AD$22,baza!$B$15:$BX$15,0),FALSE),"")</f>
        <v>0</v>
      </c>
      <c r="AE36" s="78">
        <f>IFERROR(VLOOKUP($B36,baza!$B$17:$BX$30,MATCH(AE$22,baza!$B$15:$BX$15,0),FALSE),"")</f>
        <v>0</v>
      </c>
      <c r="AF36" s="78">
        <f>IFERROR(VLOOKUP($B36,baza!$B$17:$BX$30,MATCH(AF$22,baza!$B$15:$BX$15,0),FALSE),"")</f>
        <v>0</v>
      </c>
      <c r="AG36" s="78">
        <f>IFERROR(VLOOKUP($B36,baza!$B$17:$BX$30,MATCH(AG$22,baza!$B$15:$BX$15,0),FALSE),"")</f>
        <v>0</v>
      </c>
      <c r="AH36" s="78">
        <f>IFERROR(VLOOKUP($B36,baza!$B$17:$BX$30,MATCH(AH$22,baza!$B$15:$BX$15,0),FALSE),"")</f>
        <v>0</v>
      </c>
      <c r="AI36" s="135">
        <f>IFERROR(VLOOKUP($B36,baza!$B$17:$BX$30,MATCH(AI$22,baza!$B$15:$BX$15,0),FALSE),"")</f>
        <v>0</v>
      </c>
      <c r="AJ36" s="86">
        <f>IFERROR(VLOOKUP($B36,baza!$B$17:$BX$30,MATCH(AJ$22,baza!$B$15:$BX$15,0),FALSE),"")</f>
        <v>0</v>
      </c>
      <c r="AK36" s="78">
        <f>IFERROR(VLOOKUP($B36,baza!$B$17:$BX$30,MATCH(AK$22,baza!$B$15:$BX$15,0),FALSE),"")</f>
        <v>0</v>
      </c>
      <c r="AL36" s="78">
        <f>IFERROR(VLOOKUP($B36,baza!$B$17:$BX$30,MATCH(AL$22,baza!$B$15:$BX$15,0),FALSE),"")</f>
        <v>0</v>
      </c>
      <c r="AM36" s="78">
        <f>IFERROR(VLOOKUP($B36,baza!$B$17:$BX$30,MATCH(AM$22,baza!$B$15:$BX$15,0),FALSE),"")</f>
        <v>0</v>
      </c>
      <c r="AN36" s="78">
        <f>IFERROR(VLOOKUP($B36,baza!$B$17:$BX$30,MATCH(AN$22,baza!$B$15:$BX$15,0),FALSE),"")</f>
        <v>0</v>
      </c>
      <c r="AO36" s="78">
        <f>IFERROR(VLOOKUP($B36,baza!$B$17:$BX$30,MATCH(AO$22,baza!$B$15:$BX$15,0),FALSE),"")</f>
        <v>0</v>
      </c>
      <c r="AP36" s="78">
        <f>IFERROR(VLOOKUP($B36,baza!$B$17:$BX$30,MATCH(AP$22,baza!$B$15:$BX$15,0),FALSE),"")</f>
        <v>0</v>
      </c>
      <c r="AQ36" s="78">
        <f>IFERROR(VLOOKUP($B36,baza!$B$17:$BX$30,MATCH(AQ$22,baza!$B$15:$BX$15,0),FALSE),"")</f>
        <v>0</v>
      </c>
      <c r="AR36" s="78">
        <f>IFERROR(VLOOKUP($B36,baza!$B$17:$BX$30,MATCH(AR$22,baza!$B$15:$BX$15,0),FALSE),"")</f>
        <v>0</v>
      </c>
      <c r="AS36" s="78">
        <f>IFERROR(VLOOKUP($B36,baza!$B$17:$BX$30,MATCH(AS$22,baza!$B$15:$BX$15,0),FALSE),"")</f>
        <v>0</v>
      </c>
      <c r="AT36" s="78">
        <f>IFERROR(VLOOKUP($B36,baza!$B$17:$BX$30,MATCH(AT$22,baza!$B$15:$BX$15,0),FALSE),"")</f>
        <v>0</v>
      </c>
      <c r="AU36" s="78">
        <f>IFERROR(VLOOKUP($B36,baza!$B$17:$BX$30,MATCH(AU$22,baza!$B$15:$BX$15,0),FALSE),"")</f>
        <v>0</v>
      </c>
      <c r="AV36" s="78">
        <f>IFERROR(VLOOKUP($B36,baza!$B$17:$BX$30,MATCH(AV$22,baza!$B$15:$BX$15,0),FALSE),"")</f>
        <v>0</v>
      </c>
      <c r="AW36" s="78">
        <f>IFERROR(VLOOKUP($B36,baza!$B$17:$BX$30,MATCH(AW$22,baza!$B$15:$BX$15,0),FALSE),"")</f>
        <v>0</v>
      </c>
      <c r="AX36" s="78">
        <f>IFERROR(VLOOKUP($B36,baza!$B$17:$BX$30,MATCH(AX$22,baza!$B$15:$BX$15,0),FALSE),"")</f>
        <v>0</v>
      </c>
      <c r="AY36" s="78">
        <f>IFERROR(VLOOKUP($B36,baza!$B$17:$BX$30,MATCH(AY$22,baza!$B$15:$BX$15,0),FALSE),"")</f>
        <v>0</v>
      </c>
      <c r="AZ36" s="78">
        <f>IFERROR(VLOOKUP($B36,baza!$B$17:$BX$30,MATCH(AZ$22,baza!$B$15:$BX$15,0),FALSE),"")</f>
        <v>0</v>
      </c>
      <c r="BA36" s="78">
        <f>IFERROR(VLOOKUP($B36,baza!$B$17:$BX$30,MATCH(BA$22,baza!$B$15:$BX$15,0),FALSE),"")</f>
        <v>0</v>
      </c>
      <c r="BB36" s="78">
        <f>IFERROR(VLOOKUP($B36,baza!$B$17:$BX$30,MATCH(BB$22,baza!$B$15:$BX$15,0),FALSE),"")</f>
        <v>0</v>
      </c>
      <c r="BC36" s="78">
        <f>IFERROR(VLOOKUP($B36,baza!$B$17:$BX$30,MATCH(BC$22,baza!$B$15:$BX$15,0),FALSE),"")</f>
        <v>0</v>
      </c>
      <c r="BD36" s="78">
        <f>IFERROR(VLOOKUP($B36,baza!$B$17:$BX$30,MATCH(BD$22,baza!$B$15:$BX$15,0),FALSE),"")</f>
        <v>0</v>
      </c>
      <c r="BE36" s="78">
        <f>IFERROR(VLOOKUP($B36,baza!$B$17:$BX$30,MATCH(BE$22,baza!$B$15:$BX$15,0),FALSE),"")</f>
        <v>0</v>
      </c>
      <c r="BF36" s="78">
        <f>IFERROR(VLOOKUP($B36,baza!$B$17:$BX$30,MATCH(BF$22,baza!$B$15:$BX$15,0),FALSE),"")</f>
        <v>0</v>
      </c>
      <c r="BG36" s="78">
        <f>IFERROR(VLOOKUP($B36,baza!$B$17:$BX$30,MATCH(BG$22,baza!$B$15:$BX$15,0),FALSE),"")</f>
        <v>0</v>
      </c>
      <c r="BH36" s="78">
        <f>IFERROR(VLOOKUP($B36,baza!$B$17:$BX$30,MATCH(BH$22,baza!$B$15:$BX$15,0),FALSE),"")</f>
        <v>0</v>
      </c>
      <c r="BI36" s="78">
        <f>IFERROR(VLOOKUP($B36,baza!$B$17:$BX$30,MATCH(BI$22,baza!$B$15:$BX$15,0),FALSE),"")</f>
        <v>0</v>
      </c>
      <c r="BJ36" s="78">
        <f>IFERROR(VLOOKUP($B36,baza!$B$17:$BX$30,MATCH(BJ$22,baza!$B$15:$BX$15,0),FALSE),"")</f>
        <v>0</v>
      </c>
      <c r="BK36" s="78">
        <f>IFERROR(VLOOKUP($B36,baza!$B$17:$BX$30,MATCH(BK$22,baza!$B$15:$BX$15,0),FALSE),"")</f>
        <v>0</v>
      </c>
      <c r="BL36" s="78">
        <f>IFERROR(VLOOKUP($B36,baza!$B$17:$BX$30,MATCH(BL$22,baza!$B$15:$BX$15,0),FALSE),"")</f>
        <v>0</v>
      </c>
      <c r="BM36" s="78" t="str">
        <f>IFERROR(VLOOKUP($B36,baza!$B$17:$BX$30,MATCH(BM$22,baza!$B$15:$BX$15,0),FALSE),"")</f>
        <v/>
      </c>
      <c r="BN36" s="164" t="str">
        <f>IFERROR(VLOOKUP($B36,baza!$B$17:$BX$30,MATCH(BN$22,baza!$B$15:$BX$15,0),FALSE),"")</f>
        <v/>
      </c>
      <c r="BO36" s="101">
        <f t="shared" si="20"/>
        <v>0</v>
      </c>
      <c r="BP36" s="89">
        <f t="shared" si="4"/>
        <v>0</v>
      </c>
      <c r="BQ36" s="89">
        <f t="shared" si="21"/>
        <v>0</v>
      </c>
      <c r="BR36" s="89">
        <f t="shared" si="4"/>
        <v>0</v>
      </c>
      <c r="BS36" s="89">
        <f t="shared" si="4"/>
        <v>0</v>
      </c>
      <c r="BT36" s="89">
        <f t="shared" si="4"/>
        <v>0</v>
      </c>
      <c r="BU36" s="89">
        <f t="shared" si="4"/>
        <v>0</v>
      </c>
      <c r="BV36" s="89">
        <f t="shared" si="4"/>
        <v>0</v>
      </c>
      <c r="BW36" s="89">
        <f t="shared" si="4"/>
        <v>0</v>
      </c>
      <c r="BX36" s="89">
        <f t="shared" si="4"/>
        <v>0</v>
      </c>
      <c r="BY36" s="89">
        <f t="shared" si="4"/>
        <v>0</v>
      </c>
      <c r="BZ36" s="89">
        <f t="shared" si="4"/>
        <v>0</v>
      </c>
      <c r="CA36" s="89">
        <f t="shared" si="4"/>
        <v>0</v>
      </c>
      <c r="CB36" s="89">
        <f t="shared" si="4"/>
        <v>0</v>
      </c>
      <c r="CC36" s="89">
        <f t="shared" si="4"/>
        <v>0</v>
      </c>
      <c r="CD36" s="102">
        <f t="shared" si="22"/>
        <v>0</v>
      </c>
      <c r="CE36" s="89">
        <f t="shared" si="23"/>
        <v>0</v>
      </c>
      <c r="CF36" s="89">
        <f t="shared" si="24"/>
        <v>0</v>
      </c>
      <c r="CG36" s="89">
        <f t="shared" si="5"/>
        <v>0</v>
      </c>
      <c r="CH36" s="113">
        <f t="shared" si="5"/>
        <v>0</v>
      </c>
      <c r="CI36" s="103" t="str">
        <f t="shared" si="25"/>
        <v/>
      </c>
      <c r="CJ36" s="37">
        <f t="shared" si="25"/>
        <v>13</v>
      </c>
      <c r="CK36" s="138" t="str">
        <f t="shared" si="25"/>
        <v/>
      </c>
      <c r="CL36" s="104">
        <f t="shared" si="6"/>
        <v>0</v>
      </c>
      <c r="CM36" s="105">
        <f t="shared" si="26"/>
        <v>0</v>
      </c>
      <c r="CN36" s="105"/>
      <c r="CO36" s="106"/>
      <c r="CP36" s="150"/>
      <c r="CQ36" s="105"/>
      <c r="CR36" s="105">
        <f t="shared" si="7"/>
        <v>0</v>
      </c>
      <c r="CS36" s="105">
        <f t="shared" si="8"/>
        <v>0</v>
      </c>
      <c r="CT36" s="105">
        <f t="shared" si="9"/>
        <v>0</v>
      </c>
      <c r="CU36" s="105">
        <f t="shared" si="10"/>
        <v>0</v>
      </c>
      <c r="CV36" s="105">
        <f t="shared" si="11"/>
        <v>0</v>
      </c>
      <c r="CW36" s="105">
        <f t="shared" si="12"/>
        <v>0</v>
      </c>
      <c r="CX36" s="105">
        <f t="shared" si="13"/>
        <v>0</v>
      </c>
      <c r="CY36" s="105">
        <f t="shared" si="14"/>
        <v>0</v>
      </c>
      <c r="CZ36" s="105">
        <f t="shared" si="15"/>
        <v>0</v>
      </c>
      <c r="DA36" s="105">
        <f t="shared" si="16"/>
        <v>0</v>
      </c>
      <c r="DB36" s="105">
        <f t="shared" si="17"/>
        <v>0</v>
      </c>
      <c r="DC36" s="105">
        <f t="shared" si="18"/>
        <v>0</v>
      </c>
      <c r="DD36" s="106">
        <f t="shared" si="19"/>
        <v>0</v>
      </c>
    </row>
    <row r="37" spans="1:108" s="34" customFormat="1" ht="21.75" customHeight="1" thickBot="1">
      <c r="A37" s="76" t="str">
        <f>IF(ISBLANK(baza!A30),"",baza!A30)</f>
        <v/>
      </c>
      <c r="B37" s="73" t="str">
        <f>IF(ISBLANK(baza!B30),"",baza!B30)</f>
        <v>14</v>
      </c>
      <c r="C37" s="69" t="str">
        <f>IF(ISBLANK(baza!C30),"",baza!C30)</f>
        <v/>
      </c>
      <c r="D37" s="82" t="str">
        <f>IF(ISBLANK(baza!D30),"",baza!D30)</f>
        <v/>
      </c>
      <c r="E37" s="87">
        <f>IFERROR(VLOOKUP($B37,baza!$B$17:$BX$30,MATCH(E$22,baza!$B$15:$BX$15,0),FALSE),"")</f>
        <v>0</v>
      </c>
      <c r="F37" s="79">
        <f>IFERROR(VLOOKUP($B37,baza!$B$17:$BX$30,MATCH(F$22,baza!$B$15:$BX$15,0),FALSE),"")</f>
        <v>0</v>
      </c>
      <c r="G37" s="79">
        <f>IFERROR(VLOOKUP($B37,baza!$B$17:$BX$30,MATCH(G$22,baza!$B$15:$BX$15,0),FALSE),"")</f>
        <v>0</v>
      </c>
      <c r="H37" s="79">
        <f>IFERROR(VLOOKUP($B37,baza!$B$17:$BX$30,MATCH(H$22,baza!$B$15:$BX$15,0),FALSE),"")</f>
        <v>0</v>
      </c>
      <c r="I37" s="79">
        <f>IFERROR(VLOOKUP($B37,baza!$B$17:$BX$30,MATCH(I$22,baza!$B$15:$BX$15,0),FALSE),"")</f>
        <v>0</v>
      </c>
      <c r="J37" s="79">
        <f>IFERROR(VLOOKUP($B37,baza!$B$17:$BX$30,MATCH(J$22,baza!$B$15:$BX$15,0),FALSE),"")</f>
        <v>0</v>
      </c>
      <c r="K37" s="79">
        <f>IFERROR(VLOOKUP($B37,baza!$B$17:$BX$30,MATCH(K$22,baza!$B$15:$BX$15,0),FALSE),"")</f>
        <v>0</v>
      </c>
      <c r="L37" s="79">
        <f>IFERROR(VLOOKUP($B37,baza!$B$17:$BX$30,MATCH(L$22,baza!$B$15:$BX$15,0),FALSE),"")</f>
        <v>0</v>
      </c>
      <c r="M37" s="79">
        <f>IFERROR(VLOOKUP($B37,baza!$B$17:$BX$30,MATCH(M$22,baza!$B$15:$BX$15,0),FALSE),"")</f>
        <v>0</v>
      </c>
      <c r="N37" s="79">
        <f>IFERROR(VLOOKUP($B37,baza!$B$17:$BX$30,MATCH(N$22,baza!$B$15:$BX$15,0),FALSE),"")</f>
        <v>0</v>
      </c>
      <c r="O37" s="79">
        <f>IFERROR(VLOOKUP($B37,baza!$B$17:$BX$30,MATCH(O$22,baza!$B$15:$BX$15,0),FALSE),"")</f>
        <v>0</v>
      </c>
      <c r="P37" s="79">
        <f>IFERROR(VLOOKUP($B37,baza!$B$17:$BX$30,MATCH(P$22,baza!$B$15:$BX$15,0),FALSE),"")</f>
        <v>0</v>
      </c>
      <c r="Q37" s="79">
        <f>IFERROR(VLOOKUP($B37,baza!$B$17:$BX$30,MATCH(Q$22,baza!$B$15:$BX$15,0),FALSE),"")</f>
        <v>0</v>
      </c>
      <c r="R37" s="79">
        <f>IFERROR(VLOOKUP($B37,baza!$B$17:$BX$30,MATCH(R$22,baza!$B$15:$BX$15,0),FALSE),"")</f>
        <v>0</v>
      </c>
      <c r="S37" s="79">
        <f>IFERROR(VLOOKUP($B37,baza!$B$17:$BX$30,MATCH(S$22,baza!$B$15:$BX$15,0),FALSE),"")</f>
        <v>0</v>
      </c>
      <c r="T37" s="79">
        <f>IFERROR(VLOOKUP($B37,baza!$B$17:$BX$30,MATCH(T$22,baza!$B$15:$BX$15,0),FALSE),"")</f>
        <v>0</v>
      </c>
      <c r="U37" s="79">
        <f>IFERROR(VLOOKUP($B37,baza!$B$17:$BX$30,MATCH(U$22,baza!$B$15:$BX$15,0),FALSE),"")</f>
        <v>0</v>
      </c>
      <c r="V37" s="79">
        <f>IFERROR(VLOOKUP($B37,baza!$B$17:$BX$30,MATCH(V$22,baza!$B$15:$BX$15,0),FALSE),"")</f>
        <v>0</v>
      </c>
      <c r="W37" s="79">
        <f>IFERROR(VLOOKUP($B37,baza!$B$17:$BX$30,MATCH(W$22,baza!$B$15:$BX$15,0),FALSE),"")</f>
        <v>0</v>
      </c>
      <c r="X37" s="79">
        <f>IFERROR(VLOOKUP($B37,baza!$B$17:$BX$30,MATCH(X$22,baza!$B$15:$BX$15,0),FALSE),"")</f>
        <v>0</v>
      </c>
      <c r="Y37" s="79">
        <f>IFERROR(VLOOKUP($B37,baza!$B$17:$BX$30,MATCH(Y$22,baza!$B$15:$BX$15,0),FALSE),"")</f>
        <v>0</v>
      </c>
      <c r="Z37" s="79">
        <f>IFERROR(VLOOKUP($B37,baza!$B$17:$BX$30,MATCH(Z$22,baza!$B$15:$BX$15,0),FALSE),"")</f>
        <v>0</v>
      </c>
      <c r="AA37" s="79">
        <f>IFERROR(VLOOKUP($B37,baza!$B$17:$BX$30,MATCH(AA$22,baza!$B$15:$BX$15,0),FALSE),"")</f>
        <v>0</v>
      </c>
      <c r="AB37" s="79">
        <f>IFERROR(VLOOKUP($B37,baza!$B$17:$BX$30,MATCH(AB$22,baza!$B$15:$BX$15,0),FALSE),"")</f>
        <v>0</v>
      </c>
      <c r="AC37" s="79">
        <f>IFERROR(VLOOKUP($B37,baza!$B$17:$BX$30,MATCH(AC$22,baza!$B$15:$BX$15,0),FALSE),"")</f>
        <v>0</v>
      </c>
      <c r="AD37" s="79">
        <f>IFERROR(VLOOKUP($B37,baza!$B$17:$BX$30,MATCH(AD$22,baza!$B$15:$BX$15,0),FALSE),"")</f>
        <v>0</v>
      </c>
      <c r="AE37" s="79">
        <f>IFERROR(VLOOKUP($B37,baza!$B$17:$BX$30,MATCH(AE$22,baza!$B$15:$BX$15,0),FALSE),"")</f>
        <v>0</v>
      </c>
      <c r="AF37" s="79">
        <f>IFERROR(VLOOKUP($B37,baza!$B$17:$BX$30,MATCH(AF$22,baza!$B$15:$BX$15,0),FALSE),"")</f>
        <v>0</v>
      </c>
      <c r="AG37" s="79">
        <f>IFERROR(VLOOKUP($B37,baza!$B$17:$BX$30,MATCH(AG$22,baza!$B$15:$BX$15,0),FALSE),"")</f>
        <v>0</v>
      </c>
      <c r="AH37" s="79">
        <f>IFERROR(VLOOKUP($B37,baza!$B$17:$BX$30,MATCH(AH$22,baza!$B$15:$BX$15,0),FALSE),"")</f>
        <v>0</v>
      </c>
      <c r="AI37" s="136">
        <f>IFERROR(VLOOKUP($B37,baza!$B$17:$BX$30,MATCH(AI$22,baza!$B$15:$BX$15,0),FALSE),"")</f>
        <v>0</v>
      </c>
      <c r="AJ37" s="87">
        <f>IFERROR(VLOOKUP($B37,baza!$B$17:$BX$30,MATCH(AJ$22,baza!$B$15:$BX$15,0),FALSE),"")</f>
        <v>0</v>
      </c>
      <c r="AK37" s="79">
        <f>IFERROR(VLOOKUP($B37,baza!$B$17:$BX$30,MATCH(AK$22,baza!$B$15:$BX$15,0),FALSE),"")</f>
        <v>0</v>
      </c>
      <c r="AL37" s="79">
        <f>IFERROR(VLOOKUP($B37,baza!$B$17:$BX$30,MATCH(AL$22,baza!$B$15:$BX$15,0),FALSE),"")</f>
        <v>0</v>
      </c>
      <c r="AM37" s="79">
        <f>IFERROR(VLOOKUP($B37,baza!$B$17:$BX$30,MATCH(AM$22,baza!$B$15:$BX$15,0),FALSE),"")</f>
        <v>0</v>
      </c>
      <c r="AN37" s="79">
        <f>IFERROR(VLOOKUP($B37,baza!$B$17:$BX$30,MATCH(AN$22,baza!$B$15:$BX$15,0),FALSE),"")</f>
        <v>0</v>
      </c>
      <c r="AO37" s="79">
        <f>IFERROR(VLOOKUP($B37,baza!$B$17:$BX$30,MATCH(AO$22,baza!$B$15:$BX$15,0),FALSE),"")</f>
        <v>0</v>
      </c>
      <c r="AP37" s="79">
        <f>IFERROR(VLOOKUP($B37,baza!$B$17:$BX$30,MATCH(AP$22,baza!$B$15:$BX$15,0),FALSE),"")</f>
        <v>0</v>
      </c>
      <c r="AQ37" s="79">
        <f>IFERROR(VLOOKUP($B37,baza!$B$17:$BX$30,MATCH(AQ$22,baza!$B$15:$BX$15,0),FALSE),"")</f>
        <v>0</v>
      </c>
      <c r="AR37" s="79">
        <f>IFERROR(VLOOKUP($B37,baza!$B$17:$BX$30,MATCH(AR$22,baza!$B$15:$BX$15,0),FALSE),"")</f>
        <v>0</v>
      </c>
      <c r="AS37" s="79">
        <f>IFERROR(VLOOKUP($B37,baza!$B$17:$BX$30,MATCH(AS$22,baza!$B$15:$BX$15,0),FALSE),"")</f>
        <v>0</v>
      </c>
      <c r="AT37" s="79">
        <f>IFERROR(VLOOKUP($B37,baza!$B$17:$BX$30,MATCH(AT$22,baza!$B$15:$BX$15,0),FALSE),"")</f>
        <v>0</v>
      </c>
      <c r="AU37" s="79">
        <f>IFERROR(VLOOKUP($B37,baza!$B$17:$BX$30,MATCH(AU$22,baza!$B$15:$BX$15,0),FALSE),"")</f>
        <v>0</v>
      </c>
      <c r="AV37" s="79">
        <f>IFERROR(VLOOKUP($B37,baza!$B$17:$BX$30,MATCH(AV$22,baza!$B$15:$BX$15,0),FALSE),"")</f>
        <v>0</v>
      </c>
      <c r="AW37" s="79">
        <f>IFERROR(VLOOKUP($B37,baza!$B$17:$BX$30,MATCH(AW$22,baza!$B$15:$BX$15,0),FALSE),"")</f>
        <v>0</v>
      </c>
      <c r="AX37" s="79">
        <f>IFERROR(VLOOKUP($B37,baza!$B$17:$BX$30,MATCH(AX$22,baza!$B$15:$BX$15,0),FALSE),"")</f>
        <v>0</v>
      </c>
      <c r="AY37" s="79">
        <f>IFERROR(VLOOKUP($B37,baza!$B$17:$BX$30,MATCH(AY$22,baza!$B$15:$BX$15,0),FALSE),"")</f>
        <v>0</v>
      </c>
      <c r="AZ37" s="79">
        <f>IFERROR(VLOOKUP($B37,baza!$B$17:$BX$30,MATCH(AZ$22,baza!$B$15:$BX$15,0),FALSE),"")</f>
        <v>0</v>
      </c>
      <c r="BA37" s="79">
        <f>IFERROR(VLOOKUP($B37,baza!$B$17:$BX$30,MATCH(BA$22,baza!$B$15:$BX$15,0),FALSE),"")</f>
        <v>0</v>
      </c>
      <c r="BB37" s="79">
        <f>IFERROR(VLOOKUP($B37,baza!$B$17:$BX$30,MATCH(BB$22,baza!$B$15:$BX$15,0),FALSE),"")</f>
        <v>0</v>
      </c>
      <c r="BC37" s="79">
        <f>IFERROR(VLOOKUP($B37,baza!$B$17:$BX$30,MATCH(BC$22,baza!$B$15:$BX$15,0),FALSE),"")</f>
        <v>0</v>
      </c>
      <c r="BD37" s="79">
        <f>IFERROR(VLOOKUP($B37,baza!$B$17:$BX$30,MATCH(BD$22,baza!$B$15:$BX$15,0),FALSE),"")</f>
        <v>0</v>
      </c>
      <c r="BE37" s="79">
        <f>IFERROR(VLOOKUP($B37,baza!$B$17:$BX$30,MATCH(BE$22,baza!$B$15:$BX$15,0),FALSE),"")</f>
        <v>0</v>
      </c>
      <c r="BF37" s="79">
        <f>IFERROR(VLOOKUP($B37,baza!$B$17:$BX$30,MATCH(BF$22,baza!$B$15:$BX$15,0),FALSE),"")</f>
        <v>0</v>
      </c>
      <c r="BG37" s="79">
        <f>IFERROR(VLOOKUP($B37,baza!$B$17:$BX$30,MATCH(BG$22,baza!$B$15:$BX$15,0),FALSE),"")</f>
        <v>0</v>
      </c>
      <c r="BH37" s="79">
        <f>IFERROR(VLOOKUP($B37,baza!$B$17:$BX$30,MATCH(BH$22,baza!$B$15:$BX$15,0),FALSE),"")</f>
        <v>0</v>
      </c>
      <c r="BI37" s="79">
        <f>IFERROR(VLOOKUP($B37,baza!$B$17:$BX$30,MATCH(BI$22,baza!$B$15:$BX$15,0),FALSE),"")</f>
        <v>0</v>
      </c>
      <c r="BJ37" s="79">
        <f>IFERROR(VLOOKUP($B37,baza!$B$17:$BX$30,MATCH(BJ$22,baza!$B$15:$BX$15,0),FALSE),"")</f>
        <v>0</v>
      </c>
      <c r="BK37" s="79">
        <f>IFERROR(VLOOKUP($B37,baza!$B$17:$BX$30,MATCH(BK$22,baza!$B$15:$BX$15,0),FALSE),"")</f>
        <v>0</v>
      </c>
      <c r="BL37" s="79">
        <f>IFERROR(VLOOKUP($B37,baza!$B$17:$BX$30,MATCH(BL$22,baza!$B$15:$BX$15,0),FALSE),"")</f>
        <v>0</v>
      </c>
      <c r="BM37" s="79" t="str">
        <f>IFERROR(VLOOKUP($B37,baza!$B$17:$BX$30,MATCH(BM$22,baza!$B$15:$BX$15,0),FALSE),"")</f>
        <v/>
      </c>
      <c r="BN37" s="165" t="str">
        <f>IFERROR(VLOOKUP($B37,baza!$B$17:$BX$30,MATCH(BN$22,baza!$B$15:$BX$15,0),FALSE),"")</f>
        <v/>
      </c>
      <c r="BO37" s="107">
        <f t="shared" si="20"/>
        <v>0</v>
      </c>
      <c r="BP37" s="90">
        <f t="shared" si="4"/>
        <v>0</v>
      </c>
      <c r="BQ37" s="90">
        <f t="shared" si="21"/>
        <v>0</v>
      </c>
      <c r="BR37" s="90">
        <f t="shared" si="4"/>
        <v>0</v>
      </c>
      <c r="BS37" s="90">
        <f t="shared" si="4"/>
        <v>0</v>
      </c>
      <c r="BT37" s="90">
        <f t="shared" si="4"/>
        <v>0</v>
      </c>
      <c r="BU37" s="90">
        <f t="shared" si="4"/>
        <v>0</v>
      </c>
      <c r="BV37" s="90">
        <f t="shared" si="4"/>
        <v>0</v>
      </c>
      <c r="BW37" s="90">
        <f t="shared" si="4"/>
        <v>0</v>
      </c>
      <c r="BX37" s="90">
        <f t="shared" si="4"/>
        <v>0</v>
      </c>
      <c r="BY37" s="90">
        <f t="shared" si="4"/>
        <v>0</v>
      </c>
      <c r="BZ37" s="90">
        <f t="shared" si="4"/>
        <v>0</v>
      </c>
      <c r="CA37" s="90">
        <f t="shared" si="4"/>
        <v>0</v>
      </c>
      <c r="CB37" s="90">
        <f t="shared" si="4"/>
        <v>0</v>
      </c>
      <c r="CC37" s="90">
        <f t="shared" si="4"/>
        <v>0</v>
      </c>
      <c r="CD37" s="108">
        <f t="shared" si="22"/>
        <v>0</v>
      </c>
      <c r="CE37" s="90">
        <f t="shared" si="23"/>
        <v>0</v>
      </c>
      <c r="CF37" s="90">
        <f t="shared" si="24"/>
        <v>0</v>
      </c>
      <c r="CG37" s="90">
        <f t="shared" si="5"/>
        <v>0</v>
      </c>
      <c r="CH37" s="114">
        <f t="shared" si="5"/>
        <v>0</v>
      </c>
      <c r="CI37" s="109" t="str">
        <f t="shared" si="25"/>
        <v/>
      </c>
      <c r="CJ37" s="39" t="str">
        <f t="shared" si="25"/>
        <v>14</v>
      </c>
      <c r="CK37" s="139" t="str">
        <f t="shared" si="25"/>
        <v/>
      </c>
      <c r="CL37" s="153">
        <f t="shared" si="6"/>
        <v>0</v>
      </c>
      <c r="CM37" s="110">
        <f t="shared" si="26"/>
        <v>0</v>
      </c>
      <c r="CN37" s="110"/>
      <c r="CO37" s="111"/>
      <c r="CP37" s="151"/>
      <c r="CQ37" s="110"/>
      <c r="CR37" s="110">
        <f t="shared" si="7"/>
        <v>0</v>
      </c>
      <c r="CS37" s="110">
        <f t="shared" si="8"/>
        <v>0</v>
      </c>
      <c r="CT37" s="110">
        <f t="shared" si="9"/>
        <v>0</v>
      </c>
      <c r="CU37" s="110">
        <f t="shared" si="10"/>
        <v>0</v>
      </c>
      <c r="CV37" s="110">
        <f t="shared" si="11"/>
        <v>0</v>
      </c>
      <c r="CW37" s="110">
        <f t="shared" si="12"/>
        <v>0</v>
      </c>
      <c r="CX37" s="110">
        <f t="shared" si="13"/>
        <v>0</v>
      </c>
      <c r="CY37" s="110">
        <f t="shared" si="14"/>
        <v>0</v>
      </c>
      <c r="CZ37" s="110">
        <f t="shared" si="15"/>
        <v>0</v>
      </c>
      <c r="DA37" s="110">
        <f t="shared" si="16"/>
        <v>0</v>
      </c>
      <c r="DB37" s="110">
        <f t="shared" si="17"/>
        <v>0</v>
      </c>
      <c r="DC37" s="110">
        <f t="shared" si="18"/>
        <v>0</v>
      </c>
      <c r="DD37" s="111">
        <f t="shared" si="19"/>
        <v>0</v>
      </c>
    </row>
    <row r="38" spans="1:108" ht="22.5" customHeight="1">
      <c r="AM38" s="28"/>
      <c r="AN38" s="28"/>
      <c r="AT38" s="28"/>
      <c r="AU38" s="28"/>
      <c r="BF38" s="40"/>
      <c r="BG38" s="40"/>
      <c r="CI38" s="8" t="str">
        <f t="shared" si="25"/>
        <v/>
      </c>
    </row>
    <row r="39" spans="1:108" ht="21" customHeight="1">
      <c r="AS39" s="122" t="s">
        <v>65</v>
      </c>
      <c r="BO39" s="27"/>
      <c r="BP39" s="27"/>
      <c r="BQ39" s="27"/>
      <c r="BR39" s="27"/>
      <c r="BS39" s="27"/>
      <c r="BT39" s="27"/>
      <c r="BU39" s="27"/>
      <c r="BV39" s="27"/>
    </row>
    <row r="40" spans="1:108" ht="21" customHeight="1">
      <c r="AS40" s="122" t="s">
        <v>51</v>
      </c>
      <c r="BO40" s="27"/>
      <c r="BP40" s="27"/>
      <c r="BQ40" s="27"/>
      <c r="BR40" s="27"/>
      <c r="BS40" s="27"/>
      <c r="BT40" s="27"/>
      <c r="BU40" s="27"/>
      <c r="BV40" s="27"/>
    </row>
    <row r="41" spans="1:108" ht="21" customHeight="1">
      <c r="AS41" s="122" t="s">
        <v>49</v>
      </c>
      <c r="BO41" s="27"/>
      <c r="BP41" s="27"/>
      <c r="BQ41" s="27"/>
      <c r="BR41" s="27"/>
      <c r="BS41" s="27"/>
      <c r="BT41" s="27"/>
      <c r="BU41" s="27"/>
      <c r="BV41" s="27"/>
    </row>
    <row r="42" spans="1:108" ht="21" customHeight="1">
      <c r="AS42" s="122" t="s">
        <v>50</v>
      </c>
      <c r="BO42" s="27"/>
      <c r="BP42" s="27"/>
      <c r="BQ42" s="27"/>
      <c r="BR42" s="27"/>
      <c r="BS42" s="27"/>
      <c r="BT42" s="27"/>
      <c r="BU42" s="27"/>
      <c r="BV42" s="27"/>
    </row>
    <row r="43" spans="1:108" s="42" customFormat="1" ht="21" customHeight="1">
      <c r="A43" s="189"/>
      <c r="B43" s="189"/>
      <c r="C43" s="189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P43" s="121" t="s">
        <v>48</v>
      </c>
      <c r="AQ43" s="5"/>
      <c r="AS43" s="122"/>
      <c r="BJ43" s="44"/>
      <c r="BK43" s="44"/>
      <c r="BL43" s="44"/>
      <c r="BM43" s="44"/>
      <c r="BN43" s="44"/>
      <c r="BO43" s="128"/>
      <c r="BP43" s="128"/>
      <c r="BQ43" s="128"/>
      <c r="BR43" s="128"/>
      <c r="BS43" s="128"/>
      <c r="BT43" s="128"/>
      <c r="BU43" s="128"/>
      <c r="BV43" s="128"/>
    </row>
    <row r="44" spans="1:108" s="42" customFormat="1" ht="21" customHeight="1">
      <c r="A44" s="190"/>
      <c r="B44" s="190"/>
      <c r="C44" s="19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P44" s="43"/>
      <c r="AQ44" s="5"/>
      <c r="AS44" s="122" t="s">
        <v>63</v>
      </c>
      <c r="BJ44" s="44"/>
      <c r="BK44" s="44"/>
      <c r="BL44" s="44"/>
      <c r="BM44" s="44"/>
      <c r="BN44" s="44"/>
      <c r="BO44" s="129"/>
      <c r="BP44" s="129"/>
      <c r="BQ44" s="159" t="s">
        <v>64</v>
      </c>
      <c r="BR44" s="129"/>
      <c r="BS44" s="129"/>
      <c r="BT44" s="129"/>
      <c r="BU44" s="129"/>
      <c r="BV44" s="129"/>
      <c r="CK44" s="122"/>
    </row>
    <row r="45" spans="1:108" s="42" customFormat="1" ht="21" customHeight="1">
      <c r="A45" s="190"/>
      <c r="B45" s="190"/>
      <c r="C45" s="19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N45" s="43"/>
      <c r="AS45" s="123"/>
      <c r="AW45" s="123"/>
      <c r="BI45" s="26"/>
      <c r="BJ45" s="26"/>
      <c r="BK45" s="26"/>
      <c r="BL45" s="26"/>
      <c r="BM45" s="26"/>
      <c r="BO45" s="130"/>
      <c r="BP45" s="130"/>
      <c r="BQ45" s="227"/>
      <c r="BR45" s="130"/>
      <c r="BS45" s="130"/>
      <c r="BT45" s="130"/>
      <c r="BU45" s="130"/>
      <c r="BV45" s="130"/>
    </row>
    <row r="46" spans="1:108" ht="21" customHeight="1">
      <c r="A46" s="188"/>
      <c r="B46" s="188"/>
      <c r="C46" s="18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S46" s="122" t="s">
        <v>68</v>
      </c>
      <c r="BO46" s="131"/>
      <c r="BP46" s="161"/>
      <c r="BQ46" s="131"/>
      <c r="BR46" s="131"/>
      <c r="BS46" s="131"/>
      <c r="BT46" s="131"/>
      <c r="BU46" s="131"/>
      <c r="BV46" s="131"/>
    </row>
    <row r="47" spans="1:108" ht="21" customHeight="1">
      <c r="A47" s="46"/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BO47" s="27"/>
      <c r="BP47" s="162"/>
      <c r="BQ47" s="27"/>
      <c r="BR47" s="27"/>
      <c r="BS47" s="27"/>
      <c r="BT47" s="27"/>
      <c r="BU47" s="27"/>
      <c r="BV47" s="27"/>
    </row>
    <row r="48" spans="1:108" ht="21" customHeight="1">
      <c r="A48" s="46"/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BO48" s="27"/>
      <c r="BP48" s="27"/>
      <c r="BQ48" s="27"/>
      <c r="BR48" s="27"/>
      <c r="BS48" s="27"/>
      <c r="BT48" s="27"/>
      <c r="BU48" s="27"/>
      <c r="BV48" s="27"/>
    </row>
    <row r="49" spans="1:37" ht="21" customHeight="1">
      <c r="A49" s="46"/>
      <c r="B49" s="4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21" customHeight="1">
      <c r="A50" s="46"/>
      <c r="B50" s="46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</sheetData>
  <sheetProtection selectLockedCells="1"/>
  <mergeCells count="74">
    <mergeCell ref="DC22:DC23"/>
    <mergeCell ref="BO22:BO23"/>
    <mergeCell ref="BP22:BP23"/>
    <mergeCell ref="BQ22:BQ23"/>
    <mergeCell ref="BT22:BT23"/>
    <mergeCell ref="BU22:BU23"/>
    <mergeCell ref="BV22:BV23"/>
    <mergeCell ref="DD22:DD23"/>
    <mergeCell ref="CA22:CA23"/>
    <mergeCell ref="CB22:CB23"/>
    <mergeCell ref="CC22:CC23"/>
    <mergeCell ref="CD22:CD23"/>
    <mergeCell ref="CE22:CE23"/>
    <mergeCell ref="CG22:CG23"/>
    <mergeCell ref="CH22:CH23"/>
    <mergeCell ref="CI22:CI23"/>
    <mergeCell ref="CJ22:CJ23"/>
    <mergeCell ref="CK22:CK23"/>
    <mergeCell ref="CL22:CL23"/>
    <mergeCell ref="CS22:CS23"/>
    <mergeCell ref="CZ22:CZ23"/>
    <mergeCell ref="DA22:DA23"/>
    <mergeCell ref="DB22:DB23"/>
    <mergeCell ref="CW22:CW23"/>
    <mergeCell ref="CX22:CX23"/>
    <mergeCell ref="CM22:CM23"/>
    <mergeCell ref="CN22:CN23"/>
    <mergeCell ref="CO22:CO23"/>
    <mergeCell ref="CP22:CP23"/>
    <mergeCell ref="CQ22:CQ23"/>
    <mergeCell ref="CR22:CR23"/>
    <mergeCell ref="CV22:CV23"/>
    <mergeCell ref="CT22:CT23"/>
    <mergeCell ref="CU22:CU23"/>
    <mergeCell ref="A46:C46"/>
    <mergeCell ref="CY22:CY23"/>
    <mergeCell ref="CF22:CF23"/>
    <mergeCell ref="CI21:CK21"/>
    <mergeCell ref="AU18:AX19"/>
    <mergeCell ref="AY18:AZ19"/>
    <mergeCell ref="BA18:BA19"/>
    <mergeCell ref="BB18:BK19"/>
    <mergeCell ref="BR22:BR23"/>
    <mergeCell ref="BS22:BS23"/>
    <mergeCell ref="BW22:BW23"/>
    <mergeCell ref="D21:D23"/>
    <mergeCell ref="BX22:BX23"/>
    <mergeCell ref="BY22:BY23"/>
    <mergeCell ref="BZ22:BZ23"/>
    <mergeCell ref="AO12:AQ12"/>
    <mergeCell ref="AQ18:AT19"/>
    <mergeCell ref="AM16:BH17"/>
    <mergeCell ref="A44:C44"/>
    <mergeCell ref="A45:C45"/>
    <mergeCell ref="A43:C43"/>
    <mergeCell ref="A21:A23"/>
    <mergeCell ref="B21:B23"/>
    <mergeCell ref="C21:C23"/>
    <mergeCell ref="E21:AI21"/>
    <mergeCell ref="AJ21:BN21"/>
    <mergeCell ref="E19:AI19"/>
    <mergeCell ref="AN14:BE14"/>
    <mergeCell ref="BO1:BZ1"/>
    <mergeCell ref="BO2:BZ2"/>
    <mergeCell ref="BO3:BZ3"/>
    <mergeCell ref="A1:AM1"/>
    <mergeCell ref="A2:AM2"/>
    <mergeCell ref="A3:AM3"/>
    <mergeCell ref="A6:E6"/>
    <mergeCell ref="A5:AM5"/>
    <mergeCell ref="BO4:BZ4"/>
    <mergeCell ref="BO5:BZ5"/>
    <mergeCell ref="BO6:BZ6"/>
    <mergeCell ref="A4:AM4"/>
  </mergeCells>
  <conditionalFormatting sqref="E22:BN23">
    <cfRule type="expression" dxfId="3" priority="8" stopIfTrue="1">
      <formula>IF((WEEKDAY(E$22,2)=6),TRUE,IF((WEEKDAY(E$22,2)=7),TRUE,FALSE))</formula>
    </cfRule>
  </conditionalFormatting>
  <conditionalFormatting sqref="E24:BN37">
    <cfRule type="expression" dxfId="2" priority="7" stopIfTrue="1">
      <formula>IF((WEEKDAY(E$22,2)=6),TRUE,IF((WEEKDAY(E$22,2)=7),TRUE,FALSE))</formula>
    </cfRule>
  </conditionalFormatting>
  <conditionalFormatting sqref="BL24:BN37">
    <cfRule type="expression" dxfId="1" priority="6">
      <formula>NOT(ISNUMBER(BL$22))</formula>
    </cfRule>
  </conditionalFormatting>
  <conditionalFormatting sqref="BL22:BN23">
    <cfRule type="expression" dxfId="0" priority="5" stopIfTrue="1">
      <formula>NOT(ISNUMBER(BL$22))</formula>
    </cfRule>
  </conditionalFormatting>
  <dataValidations count="1">
    <dataValidation type="list" allowBlank="1" showInputMessage="1" showErrorMessage="1" sqref="AU18:AX19">
      <formula1>"januar,februar,mart,april,maj,jun,jul,avgust,septembar,oktobar,novembar,decembar"</formula1>
    </dataValidation>
  </dataValidations>
  <pageMargins left="0.19685039370078741" right="7.874015748031496E-2" top="0.51181102362204722" bottom="0.27559055118110237" header="0.43307086614173229" footer="0.19685039370078741"/>
  <pageSetup paperSize="9" scale="65" orientation="landscape" r:id="rId1"/>
  <headerFooter alignWithMargins="0"/>
  <ignoredErrors>
    <ignoredError sqref="BQ24:BQ37" formula="1"/>
    <ignoredError sqref="CL22:CO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baza</vt:lpstr>
      <vt:lpstr>mjesec</vt:lpstr>
      <vt:lpstr>god</vt:lpstr>
    </vt:vector>
  </TitlesOfParts>
  <Company>Student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DarkoS</dc:creator>
  <cp:lastModifiedBy>Darko</cp:lastModifiedBy>
  <cp:lastPrinted>2016-01-21T07:57:13Z</cp:lastPrinted>
  <dcterms:created xsi:type="dcterms:W3CDTF">2009-11-27T07:45:17Z</dcterms:created>
  <dcterms:modified xsi:type="dcterms:W3CDTF">2016-01-29T00:21:50Z</dcterms:modified>
</cp:coreProperties>
</file>