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\Desktop\"/>
    </mc:Choice>
  </mc:AlternateContent>
  <bookViews>
    <workbookView xWindow="720" yWindow="435" windowWidth="22755" windowHeight="9240"/>
  </bookViews>
  <sheets>
    <sheet name="2015-16" sheetId="2" r:id="rId1"/>
  </sheets>
  <calcPr calcId="152511"/>
</workbook>
</file>

<file path=xl/calcChain.xml><?xml version="1.0" encoding="utf-8"?>
<calcChain xmlns="http://schemas.openxmlformats.org/spreadsheetml/2006/main">
  <c r="L48" i="2" l="1"/>
  <c r="K48" i="2"/>
  <c r="K47" i="2"/>
  <c r="K46" i="2"/>
  <c r="C24" i="2" l="1"/>
  <c r="A25" i="2" l="1"/>
  <c r="B24" i="2"/>
  <c r="L33" i="2" l="1"/>
  <c r="M33" i="2"/>
  <c r="M34" i="2" s="1"/>
  <c r="Q33" i="2"/>
  <c r="R33" i="2"/>
  <c r="R34" i="2" s="1"/>
  <c r="V33" i="2"/>
  <c r="W33" i="2"/>
  <c r="W34" i="2" s="1"/>
  <c r="AA33" i="2"/>
  <c r="AB33" i="2"/>
  <c r="AB34" i="2" s="1"/>
  <c r="AF33" i="2"/>
  <c r="AG33" i="2"/>
  <c r="AG34" i="2" s="1"/>
  <c r="K34" i="2"/>
  <c r="P34" i="2"/>
  <c r="U34" i="2"/>
  <c r="U36" i="2" s="1"/>
  <c r="Z34" i="2"/>
  <c r="AE34" i="2"/>
  <c r="AE36" i="2" s="1"/>
  <c r="F34" i="2"/>
  <c r="H47" i="2"/>
  <c r="I47" i="2" s="1"/>
  <c r="H33" i="2"/>
  <c r="H34" i="2" s="1"/>
  <c r="G33" i="2"/>
  <c r="C25" i="2"/>
  <c r="K36" i="2" l="1"/>
  <c r="L36" i="2" s="1"/>
  <c r="M36" i="2" s="1"/>
  <c r="AF34" i="2"/>
  <c r="AH34" i="2" s="1"/>
  <c r="Z36" i="2"/>
  <c r="AA36" i="2" s="1"/>
  <c r="V34" i="2"/>
  <c r="X34" i="2" s="1"/>
  <c r="P36" i="2"/>
  <c r="Q36" i="2" s="1"/>
  <c r="F41" i="2"/>
  <c r="G40" i="2"/>
  <c r="L34" i="2"/>
  <c r="N34" i="2" s="1"/>
  <c r="AF36" i="2"/>
  <c r="AG36" i="2" s="1"/>
  <c r="V36" i="2"/>
  <c r="W36" i="2" s="1"/>
  <c r="AA34" i="2"/>
  <c r="AC34" i="2" s="1"/>
  <c r="Q34" i="2"/>
  <c r="S34" i="2" s="1"/>
  <c r="A27" i="2"/>
  <c r="B25" i="2"/>
  <c r="D25" i="2" s="1"/>
  <c r="G34" i="2"/>
  <c r="I34" i="2" s="1"/>
  <c r="H40" i="2"/>
  <c r="L49" i="2" s="1"/>
  <c r="K49" i="2" s="1"/>
  <c r="F36" i="2"/>
  <c r="G36" i="2" s="1"/>
  <c r="K41" i="2" l="1"/>
  <c r="AH36" i="2"/>
  <c r="N36" i="2"/>
  <c r="X36" i="2"/>
  <c r="R36" i="2"/>
  <c r="S36" i="2"/>
  <c r="K42" i="2"/>
  <c r="AB36" i="2"/>
  <c r="AC36" i="2"/>
  <c r="F43" i="2"/>
  <c r="L41" i="2" s="1"/>
  <c r="B27" i="2"/>
  <c r="I36" i="2"/>
  <c r="H36" i="2"/>
  <c r="H41" i="2"/>
  <c r="L42" i="2" l="1"/>
  <c r="K50" i="2"/>
  <c r="C27" i="2"/>
  <c r="D27" i="2"/>
  <c r="G43" i="2"/>
  <c r="G41" i="2"/>
  <c r="I41" i="2" s="1"/>
  <c r="L50" i="2" l="1"/>
  <c r="H43" i="2"/>
  <c r="I43" i="2"/>
  <c r="I48" i="2" s="1"/>
</calcChain>
</file>

<file path=xl/sharedStrings.xml><?xml version="1.0" encoding="utf-8"?>
<sst xmlns="http://schemas.openxmlformats.org/spreadsheetml/2006/main" count="118" uniqueCount="28">
  <si>
    <t>kg</t>
  </si>
  <si>
    <t>sati rada</t>
  </si>
  <si>
    <t>dzakova</t>
  </si>
  <si>
    <t>kg/satu</t>
  </si>
  <si>
    <t>dana</t>
  </si>
  <si>
    <t>hrs/dan</t>
  </si>
  <si>
    <t>kg/dan</t>
  </si>
  <si>
    <t>kWh/dan</t>
  </si>
  <si>
    <t>t/mes</t>
  </si>
  <si>
    <t>Pelet</t>
  </si>
  <si>
    <t>Dani</t>
  </si>
  <si>
    <t>kw avg</t>
  </si>
  <si>
    <t>ostalo</t>
  </si>
  <si>
    <t>prosecno dnevno RSD</t>
  </si>
  <si>
    <t>tona (EUR)</t>
  </si>
  <si>
    <t>RSD/EUR</t>
  </si>
  <si>
    <t>Tona (RSD)</t>
  </si>
  <si>
    <t xml:space="preserve">cena </t>
  </si>
  <si>
    <t>Cena kWh</t>
  </si>
  <si>
    <t>ostalo od prosle godine</t>
  </si>
  <si>
    <t>kupio</t>
  </si>
  <si>
    <t>ukupno</t>
  </si>
  <si>
    <t>ubaceno u kotao</t>
  </si>
  <si>
    <t>Pregled potrosnje</t>
  </si>
  <si>
    <t xml:space="preserve">pun </t>
  </si>
  <si>
    <t>Datum</t>
  </si>
  <si>
    <t>Sati rada</t>
  </si>
  <si>
    <t>Ubaceno dzakova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</si>
</sst>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5" borderId="2" xfId="0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5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2" fontId="1" fillId="9" borderId="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13" borderId="0" xfId="0" applyFill="1"/>
    <xf numFmtId="0" fontId="0" fillId="0" borderId="6" xfId="0" applyBorder="1"/>
    <xf numFmtId="0" fontId="0" fillId="14" borderId="6" xfId="0" applyFill="1" applyBorder="1"/>
    <xf numFmtId="165" fontId="0" fillId="14" borderId="6" xfId="2" applyNumberFormat="1" applyFont="1" applyFill="1" applyBorder="1"/>
    <xf numFmtId="0" fontId="0" fillId="16" borderId="6" xfId="0" applyFill="1" applyBorder="1"/>
    <xf numFmtId="164" fontId="0" fillId="16" borderId="6" xfId="0" applyNumberFormat="1" applyFill="1" applyBorder="1"/>
    <xf numFmtId="1" fontId="3" fillId="16" borderId="6" xfId="0" applyNumberFormat="1" applyFont="1" applyFill="1" applyBorder="1"/>
    <xf numFmtId="0" fontId="3" fillId="16" borderId="6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165" fontId="0" fillId="16" borderId="10" xfId="2" applyNumberFormat="1" applyFont="1" applyFill="1" applyBorder="1"/>
    <xf numFmtId="0" fontId="0" fillId="16" borderId="11" xfId="0" applyFill="1" applyBorder="1"/>
    <xf numFmtId="165" fontId="3" fillId="16" borderId="10" xfId="2" applyNumberFormat="1" applyFont="1" applyFill="1" applyBorder="1"/>
    <xf numFmtId="0" fontId="3" fillId="16" borderId="11" xfId="0" applyFont="1" applyFill="1" applyBorder="1"/>
    <xf numFmtId="0" fontId="0" fillId="15" borderId="7" xfId="0" applyFill="1" applyBorder="1"/>
    <xf numFmtId="0" fontId="0" fillId="14" borderId="8" xfId="0" applyFill="1" applyBorder="1"/>
    <xf numFmtId="0" fontId="0" fillId="14" borderId="9" xfId="0" applyFill="1" applyBorder="1"/>
    <xf numFmtId="0" fontId="0" fillId="14" borderId="10" xfId="0" applyFill="1" applyBorder="1"/>
    <xf numFmtId="2" fontId="0" fillId="14" borderId="11" xfId="0" applyNumberFormat="1" applyFill="1" applyBorder="1"/>
    <xf numFmtId="0" fontId="0" fillId="14" borderId="11" xfId="0" applyFill="1" applyBorder="1"/>
    <xf numFmtId="1" fontId="0" fillId="14" borderId="10" xfId="0" applyNumberFormat="1" applyFill="1" applyBorder="1"/>
    <xf numFmtId="1" fontId="0" fillId="14" borderId="11" xfId="0" applyNumberFormat="1" applyFill="1" applyBorder="1"/>
    <xf numFmtId="9" fontId="0" fillId="14" borderId="12" xfId="1" applyFont="1" applyFill="1" applyBorder="1"/>
    <xf numFmtId="9" fontId="0" fillId="14" borderId="14" xfId="1" applyFont="1" applyFill="1" applyBorder="1"/>
    <xf numFmtId="165" fontId="3" fillId="16" borderId="12" xfId="2" applyNumberFormat="1" applyFont="1" applyFill="1" applyBorder="1"/>
    <xf numFmtId="1" fontId="3" fillId="16" borderId="13" xfId="0" applyNumberFormat="1" applyFont="1" applyFill="1" applyBorder="1"/>
    <xf numFmtId="0" fontId="3" fillId="16" borderId="14" xfId="0" applyFont="1" applyFill="1" applyBorder="1"/>
    <xf numFmtId="0" fontId="1" fillId="2" borderId="15" xfId="0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5" fontId="0" fillId="0" borderId="10" xfId="0" applyNumberFormat="1" applyBorder="1"/>
    <xf numFmtId="0" fontId="0" fillId="0" borderId="11" xfId="0" applyBorder="1"/>
    <xf numFmtId="15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11" borderId="6" xfId="0" applyFill="1" applyBorder="1"/>
    <xf numFmtId="0" fontId="0" fillId="0" borderId="10" xfId="0" applyBorder="1"/>
    <xf numFmtId="0" fontId="0" fillId="13" borderId="11" xfId="0" applyFill="1" applyBorder="1"/>
    <xf numFmtId="0" fontId="0" fillId="12" borderId="6" xfId="0" applyFill="1" applyBorder="1"/>
    <xf numFmtId="0" fontId="3" fillId="16" borderId="7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6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3" fillId="14" borderId="12" xfId="0" applyFont="1" applyFill="1" applyBorder="1"/>
    <xf numFmtId="0" fontId="3" fillId="14" borderId="13" xfId="0" applyFont="1" applyFill="1" applyBorder="1"/>
    <xf numFmtId="1" fontId="3" fillId="14" borderId="14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topLeftCell="A31" workbookViewId="0">
      <selection activeCell="C48" sqref="C48"/>
    </sheetView>
  </sheetViews>
  <sheetFormatPr defaultRowHeight="15" x14ac:dyDescent="0.25"/>
  <cols>
    <col min="1" max="1" width="10.7109375" customWidth="1"/>
    <col min="2" max="2" width="9.5703125" bestFit="1" customWidth="1"/>
    <col min="6" max="6" width="10" bestFit="1" customWidth="1"/>
    <col min="8" max="8" width="10.28515625" customWidth="1"/>
    <col min="9" max="9" width="9.85546875" customWidth="1"/>
    <col min="11" max="11" width="11.140625" customWidth="1"/>
    <col min="16" max="16" width="12.85546875" customWidth="1"/>
    <col min="21" max="21" width="12.85546875" customWidth="1"/>
    <col min="26" max="26" width="12.85546875" customWidth="1"/>
    <col min="31" max="31" width="10.140625" customWidth="1"/>
  </cols>
  <sheetData>
    <row r="1" spans="1:33" ht="30" x14ac:dyDescent="0.25">
      <c r="A1" s="61" t="s">
        <v>25</v>
      </c>
      <c r="B1" s="62" t="s">
        <v>26</v>
      </c>
      <c r="C1" s="63" t="s">
        <v>27</v>
      </c>
      <c r="F1" s="61" t="s">
        <v>25</v>
      </c>
      <c r="G1" s="62" t="s">
        <v>26</v>
      </c>
      <c r="H1" s="63" t="s">
        <v>27</v>
      </c>
      <c r="K1" s="61" t="s">
        <v>25</v>
      </c>
      <c r="L1" s="62" t="s">
        <v>26</v>
      </c>
      <c r="M1" s="63" t="s">
        <v>27</v>
      </c>
      <c r="P1" s="61" t="s">
        <v>25</v>
      </c>
      <c r="Q1" s="62" t="s">
        <v>26</v>
      </c>
      <c r="R1" s="63" t="s">
        <v>27</v>
      </c>
      <c r="U1" s="61" t="s">
        <v>25</v>
      </c>
      <c r="V1" s="62" t="s">
        <v>26</v>
      </c>
      <c r="W1" s="63" t="s">
        <v>27</v>
      </c>
      <c r="Z1" s="61" t="s">
        <v>25</v>
      </c>
      <c r="AA1" s="62" t="s">
        <v>26</v>
      </c>
      <c r="AB1" s="63" t="s">
        <v>27</v>
      </c>
      <c r="AE1" s="61" t="s">
        <v>25</v>
      </c>
      <c r="AF1" s="62" t="s">
        <v>26</v>
      </c>
      <c r="AG1" s="63" t="s">
        <v>27</v>
      </c>
    </row>
    <row r="2" spans="1:33" x14ac:dyDescent="0.25">
      <c r="A2" s="49">
        <v>42287</v>
      </c>
      <c r="B2" s="20">
        <v>5</v>
      </c>
      <c r="C2" s="50">
        <v>5</v>
      </c>
      <c r="D2" t="s">
        <v>24</v>
      </c>
      <c r="F2" s="55"/>
      <c r="G2" s="20"/>
      <c r="H2" s="50"/>
      <c r="K2" s="49">
        <v>42339</v>
      </c>
      <c r="L2" s="20">
        <v>0.01</v>
      </c>
      <c r="M2" s="50"/>
      <c r="P2" s="49">
        <v>42370</v>
      </c>
      <c r="Q2" s="20">
        <v>0.01</v>
      </c>
      <c r="R2" s="50"/>
      <c r="U2" s="49">
        <v>42036</v>
      </c>
      <c r="V2" s="20">
        <v>0.01</v>
      </c>
      <c r="W2" s="50"/>
      <c r="Z2" s="49">
        <v>42064</v>
      </c>
      <c r="AA2" s="20">
        <v>0.01</v>
      </c>
      <c r="AB2" s="50"/>
      <c r="AE2" s="49">
        <v>42095</v>
      </c>
      <c r="AF2" s="20">
        <v>0.01</v>
      </c>
      <c r="AG2" s="50"/>
    </row>
    <row r="3" spans="1:33" x14ac:dyDescent="0.25">
      <c r="A3" s="49">
        <v>42288</v>
      </c>
      <c r="B3" s="20">
        <v>7</v>
      </c>
      <c r="C3" s="50"/>
      <c r="F3" s="49">
        <v>42309</v>
      </c>
      <c r="G3" s="20">
        <v>0.01</v>
      </c>
      <c r="H3" s="50"/>
      <c r="K3" s="49">
        <v>42340</v>
      </c>
      <c r="L3" s="20"/>
      <c r="M3" s="50"/>
      <c r="P3" s="49">
        <v>42371</v>
      </c>
      <c r="Q3" s="54"/>
      <c r="R3" s="50"/>
      <c r="U3" s="49">
        <v>42037</v>
      </c>
      <c r="V3" s="20"/>
      <c r="W3" s="50"/>
      <c r="Z3" s="49">
        <v>42065</v>
      </c>
      <c r="AA3" s="20"/>
      <c r="AB3" s="50"/>
      <c r="AE3" s="49">
        <v>42096</v>
      </c>
      <c r="AF3" s="20"/>
      <c r="AG3" s="50"/>
    </row>
    <row r="4" spans="1:33" x14ac:dyDescent="0.25">
      <c r="A4" s="49">
        <v>42289</v>
      </c>
      <c r="B4" s="20">
        <v>7</v>
      </c>
      <c r="C4" s="50"/>
      <c r="F4" s="49">
        <v>42310</v>
      </c>
      <c r="G4" s="20"/>
      <c r="H4" s="50"/>
      <c r="K4" s="49">
        <v>42341</v>
      </c>
      <c r="L4" s="20"/>
      <c r="M4" s="50"/>
      <c r="P4" s="49">
        <v>42372</v>
      </c>
      <c r="Q4" s="20"/>
      <c r="R4" s="50"/>
      <c r="U4" s="49">
        <v>42038</v>
      </c>
      <c r="V4" s="20"/>
      <c r="W4" s="50"/>
      <c r="Z4" s="49">
        <v>42066</v>
      </c>
      <c r="AA4" s="20"/>
      <c r="AB4" s="50"/>
      <c r="AE4" s="49">
        <v>42097</v>
      </c>
      <c r="AF4" s="20"/>
      <c r="AG4" s="50"/>
    </row>
    <row r="5" spans="1:33" x14ac:dyDescent="0.25">
      <c r="A5" s="49">
        <v>42290</v>
      </c>
      <c r="B5" s="20">
        <v>7</v>
      </c>
      <c r="C5" s="50"/>
      <c r="F5" s="49">
        <v>42311</v>
      </c>
      <c r="G5" s="20"/>
      <c r="H5" s="50"/>
      <c r="K5" s="49">
        <v>42342</v>
      </c>
      <c r="L5" s="20"/>
      <c r="M5" s="50"/>
      <c r="P5" s="49">
        <v>42373</v>
      </c>
      <c r="Q5" s="20"/>
      <c r="R5" s="50"/>
      <c r="U5" s="49">
        <v>42039</v>
      </c>
      <c r="V5" s="20"/>
      <c r="W5" s="50"/>
      <c r="Z5" s="49">
        <v>42067</v>
      </c>
      <c r="AA5" s="20"/>
      <c r="AB5" s="50"/>
      <c r="AE5" s="49">
        <v>42098</v>
      </c>
      <c r="AF5" s="20"/>
      <c r="AG5" s="50"/>
    </row>
    <row r="6" spans="1:33" x14ac:dyDescent="0.25">
      <c r="A6" s="49">
        <v>42291</v>
      </c>
      <c r="B6" s="20">
        <v>6</v>
      </c>
      <c r="C6" s="50"/>
      <c r="F6" s="49">
        <v>42312</v>
      </c>
      <c r="G6" s="20"/>
      <c r="H6" s="50"/>
      <c r="K6" s="49">
        <v>42343</v>
      </c>
      <c r="L6" s="20"/>
      <c r="M6" s="50"/>
      <c r="P6" s="49">
        <v>42374</v>
      </c>
      <c r="Q6" s="20"/>
      <c r="R6" s="50"/>
      <c r="U6" s="49">
        <v>42040</v>
      </c>
      <c r="V6" s="20"/>
      <c r="W6" s="50"/>
      <c r="Z6" s="49">
        <v>42068</v>
      </c>
      <c r="AA6" s="20"/>
      <c r="AB6" s="50"/>
      <c r="AE6" s="49">
        <v>42099</v>
      </c>
      <c r="AF6" s="20"/>
      <c r="AG6" s="50"/>
    </row>
    <row r="7" spans="1:33" x14ac:dyDescent="0.25">
      <c r="A7" s="49">
        <v>42292</v>
      </c>
      <c r="B7" s="20">
        <v>6</v>
      </c>
      <c r="C7" s="50"/>
      <c r="F7" s="49">
        <v>42313</v>
      </c>
      <c r="G7" s="20"/>
      <c r="H7" s="50"/>
      <c r="K7" s="49">
        <v>42344</v>
      </c>
      <c r="L7" s="20"/>
      <c r="M7" s="50"/>
      <c r="P7" s="49">
        <v>42375</v>
      </c>
      <c r="Q7" s="20"/>
      <c r="R7" s="50"/>
      <c r="U7" s="49">
        <v>42041</v>
      </c>
      <c r="V7" s="20"/>
      <c r="W7" s="50"/>
      <c r="Z7" s="49">
        <v>42069</v>
      </c>
      <c r="AA7" s="20"/>
      <c r="AB7" s="50"/>
      <c r="AE7" s="49">
        <v>42100</v>
      </c>
      <c r="AF7" s="20"/>
      <c r="AG7" s="50"/>
    </row>
    <row r="8" spans="1:33" x14ac:dyDescent="0.25">
      <c r="A8" s="49">
        <v>42293</v>
      </c>
      <c r="B8" s="20">
        <v>6</v>
      </c>
      <c r="C8" s="50">
        <v>4</v>
      </c>
      <c r="F8" s="49">
        <v>42314</v>
      </c>
      <c r="G8" s="20"/>
      <c r="H8" s="50"/>
      <c r="K8" s="49">
        <v>42345</v>
      </c>
      <c r="L8" s="20"/>
      <c r="M8" s="50"/>
      <c r="P8" s="49">
        <v>42376</v>
      </c>
      <c r="Q8" s="20"/>
      <c r="R8" s="50"/>
      <c r="U8" s="49">
        <v>42042</v>
      </c>
      <c r="V8" s="20"/>
      <c r="W8" s="50"/>
      <c r="Z8" s="49">
        <v>42070</v>
      </c>
      <c r="AA8" s="20"/>
      <c r="AB8" s="50"/>
      <c r="AE8" s="49">
        <v>42101</v>
      </c>
      <c r="AF8" s="20"/>
      <c r="AG8" s="50"/>
    </row>
    <row r="9" spans="1:33" x14ac:dyDescent="0.25">
      <c r="A9" s="49">
        <v>42294</v>
      </c>
      <c r="B9" s="20">
        <v>5</v>
      </c>
      <c r="C9" s="50"/>
      <c r="F9" s="49">
        <v>42315</v>
      </c>
      <c r="G9" s="20"/>
      <c r="H9" s="50"/>
      <c r="K9" s="49">
        <v>42346</v>
      </c>
      <c r="L9" s="20"/>
      <c r="M9" s="50"/>
      <c r="P9" s="49">
        <v>42377</v>
      </c>
      <c r="Q9" s="20"/>
      <c r="R9" s="50"/>
      <c r="U9" s="49">
        <v>42043</v>
      </c>
      <c r="V9" s="20"/>
      <c r="W9" s="50"/>
      <c r="Z9" s="49">
        <v>42071</v>
      </c>
      <c r="AA9" s="20"/>
      <c r="AB9" s="50"/>
      <c r="AE9" s="49">
        <v>42102</v>
      </c>
      <c r="AF9" s="20"/>
      <c r="AG9" s="50"/>
    </row>
    <row r="10" spans="1:33" x14ac:dyDescent="0.25">
      <c r="A10" s="49">
        <v>42295</v>
      </c>
      <c r="B10" s="20">
        <v>5</v>
      </c>
      <c r="C10" s="50"/>
      <c r="F10" s="49">
        <v>42316</v>
      </c>
      <c r="G10" s="20"/>
      <c r="H10" s="50"/>
      <c r="K10" s="49">
        <v>42347</v>
      </c>
      <c r="L10" s="20"/>
      <c r="M10" s="50"/>
      <c r="P10" s="49">
        <v>42378</v>
      </c>
      <c r="Q10" s="20"/>
      <c r="R10" s="50"/>
      <c r="U10" s="49">
        <v>42044</v>
      </c>
      <c r="V10" s="20"/>
      <c r="W10" s="50"/>
      <c r="Z10" s="49">
        <v>42072</v>
      </c>
      <c r="AA10" s="20"/>
      <c r="AB10" s="50"/>
      <c r="AE10" s="49">
        <v>42103</v>
      </c>
      <c r="AF10" s="20"/>
      <c r="AG10" s="50"/>
    </row>
    <row r="11" spans="1:33" x14ac:dyDescent="0.25">
      <c r="A11" s="49">
        <v>42296</v>
      </c>
      <c r="B11" s="20">
        <v>5</v>
      </c>
      <c r="C11" s="50"/>
      <c r="F11" s="49">
        <v>42317</v>
      </c>
      <c r="G11" s="20"/>
      <c r="H11" s="50"/>
      <c r="K11" s="49">
        <v>42348</v>
      </c>
      <c r="L11" s="20"/>
      <c r="M11" s="50"/>
      <c r="P11" s="49">
        <v>42379</v>
      </c>
      <c r="Q11" s="20"/>
      <c r="R11" s="50"/>
      <c r="U11" s="49">
        <v>42045</v>
      </c>
      <c r="V11" s="20"/>
      <c r="W11" s="50"/>
      <c r="Z11" s="49">
        <v>42073</v>
      </c>
      <c r="AA11" s="20"/>
      <c r="AB11" s="50"/>
      <c r="AE11" s="49">
        <v>42104</v>
      </c>
      <c r="AF11" s="20"/>
      <c r="AG11" s="50"/>
    </row>
    <row r="12" spans="1:33" x14ac:dyDescent="0.25">
      <c r="A12" s="49">
        <v>42297</v>
      </c>
      <c r="B12" s="20">
        <v>6</v>
      </c>
      <c r="C12" s="50"/>
      <c r="F12" s="49">
        <v>42318</v>
      </c>
      <c r="G12" s="20"/>
      <c r="H12" s="50"/>
      <c r="K12" s="49">
        <v>42349</v>
      </c>
      <c r="L12" s="20"/>
      <c r="M12" s="50"/>
      <c r="P12" s="49">
        <v>42380</v>
      </c>
      <c r="Q12" s="20"/>
      <c r="R12" s="50"/>
      <c r="U12" s="49">
        <v>42046</v>
      </c>
      <c r="V12" s="20"/>
      <c r="W12" s="50"/>
      <c r="Z12" s="49">
        <v>42074</v>
      </c>
      <c r="AA12" s="20"/>
      <c r="AB12" s="50"/>
      <c r="AE12" s="49">
        <v>42105</v>
      </c>
      <c r="AF12" s="20"/>
      <c r="AG12" s="50"/>
    </row>
    <row r="13" spans="1:33" x14ac:dyDescent="0.25">
      <c r="A13" s="49">
        <v>42298</v>
      </c>
      <c r="B13" s="20">
        <v>7</v>
      </c>
      <c r="C13" s="50"/>
      <c r="F13" s="49">
        <v>42319</v>
      </c>
      <c r="G13" s="20"/>
      <c r="H13" s="50"/>
      <c r="K13" s="49">
        <v>42350</v>
      </c>
      <c r="L13" s="20"/>
      <c r="M13" s="50"/>
      <c r="P13" s="49">
        <v>42381</v>
      </c>
      <c r="Q13" s="20"/>
      <c r="R13" s="50"/>
      <c r="U13" s="49">
        <v>42047</v>
      </c>
      <c r="V13" s="20"/>
      <c r="W13" s="50"/>
      <c r="Z13" s="49">
        <v>42075</v>
      </c>
      <c r="AA13" s="20"/>
      <c r="AB13" s="50"/>
      <c r="AE13" s="49">
        <v>42106</v>
      </c>
      <c r="AF13" s="20"/>
      <c r="AG13" s="50"/>
    </row>
    <row r="14" spans="1:33" x14ac:dyDescent="0.25">
      <c r="A14" s="49">
        <v>42299</v>
      </c>
      <c r="B14" s="20">
        <v>6</v>
      </c>
      <c r="C14" s="50"/>
      <c r="F14" s="49">
        <v>42320</v>
      </c>
      <c r="G14" s="20"/>
      <c r="H14" s="50"/>
      <c r="K14" s="49">
        <v>42351</v>
      </c>
      <c r="L14" s="20"/>
      <c r="M14" s="50"/>
      <c r="P14" s="49">
        <v>42382</v>
      </c>
      <c r="Q14" s="20"/>
      <c r="R14" s="50"/>
      <c r="U14" s="49">
        <v>42048</v>
      </c>
      <c r="V14" s="20"/>
      <c r="W14" s="50"/>
      <c r="Z14" s="49">
        <v>42076</v>
      </c>
      <c r="AA14" s="20"/>
      <c r="AB14" s="50"/>
      <c r="AE14" s="49">
        <v>42107</v>
      </c>
      <c r="AF14" s="20"/>
      <c r="AG14" s="50"/>
    </row>
    <row r="15" spans="1:33" x14ac:dyDescent="0.25">
      <c r="A15" s="49">
        <v>42300</v>
      </c>
      <c r="B15" s="20">
        <v>9</v>
      </c>
      <c r="C15" s="50">
        <v>4</v>
      </c>
      <c r="F15" s="49">
        <v>42321</v>
      </c>
      <c r="G15" s="20"/>
      <c r="H15" s="50"/>
      <c r="K15" s="49">
        <v>42352</v>
      </c>
      <c r="L15" s="20"/>
      <c r="M15" s="50"/>
      <c r="P15" s="49">
        <v>42383</v>
      </c>
      <c r="Q15" s="20"/>
      <c r="R15" s="50"/>
      <c r="U15" s="49">
        <v>42049</v>
      </c>
      <c r="V15" s="54"/>
      <c r="W15" s="50"/>
      <c r="Z15" s="49">
        <v>42077</v>
      </c>
      <c r="AA15" s="57"/>
      <c r="AB15" s="50"/>
      <c r="AE15" s="49">
        <v>42108</v>
      </c>
      <c r="AF15" s="57"/>
      <c r="AG15" s="50"/>
    </row>
    <row r="16" spans="1:33" x14ac:dyDescent="0.25">
      <c r="A16" s="49">
        <v>42301</v>
      </c>
      <c r="B16" s="20">
        <v>7</v>
      </c>
      <c r="C16" s="50"/>
      <c r="F16" s="49">
        <v>42322</v>
      </c>
      <c r="G16" s="20"/>
      <c r="H16" s="50"/>
      <c r="K16" s="49">
        <v>42353</v>
      </c>
      <c r="L16" s="20"/>
      <c r="M16" s="50"/>
      <c r="P16" s="49">
        <v>42384</v>
      </c>
      <c r="Q16" s="20"/>
      <c r="R16" s="50"/>
      <c r="U16" s="49">
        <v>42050</v>
      </c>
      <c r="V16" s="20"/>
      <c r="W16" s="50"/>
      <c r="Z16" s="49">
        <v>42078</v>
      </c>
      <c r="AA16" s="20"/>
      <c r="AB16" s="50"/>
      <c r="AE16" s="49">
        <v>42109</v>
      </c>
      <c r="AF16" s="20"/>
      <c r="AG16" s="50"/>
    </row>
    <row r="17" spans="1:33" x14ac:dyDescent="0.25">
      <c r="A17" s="49">
        <v>42302</v>
      </c>
      <c r="B17" s="20">
        <v>6</v>
      </c>
      <c r="C17" s="50"/>
      <c r="F17" s="49">
        <v>42323</v>
      </c>
      <c r="G17" s="20"/>
      <c r="H17" s="50"/>
      <c r="K17" s="49">
        <v>42354</v>
      </c>
      <c r="L17" s="20"/>
      <c r="M17" s="50"/>
      <c r="P17" s="49">
        <v>42385</v>
      </c>
      <c r="Q17" s="20"/>
      <c r="R17" s="50"/>
      <c r="U17" s="49">
        <v>42051</v>
      </c>
      <c r="V17" s="20"/>
      <c r="W17" s="50"/>
      <c r="Z17" s="49">
        <v>42079</v>
      </c>
      <c r="AA17" s="20"/>
      <c r="AB17" s="50"/>
      <c r="AE17" s="49">
        <v>42110</v>
      </c>
      <c r="AF17" s="20"/>
      <c r="AG17" s="50"/>
    </row>
    <row r="18" spans="1:33" x14ac:dyDescent="0.25">
      <c r="A18" s="49">
        <v>42303</v>
      </c>
      <c r="B18" s="20">
        <v>7</v>
      </c>
      <c r="C18" s="50"/>
      <c r="F18" s="49">
        <v>42324</v>
      </c>
      <c r="G18" s="20"/>
      <c r="H18" s="50"/>
      <c r="K18" s="49">
        <v>42355</v>
      </c>
      <c r="L18" s="20"/>
      <c r="M18" s="50"/>
      <c r="P18" s="49">
        <v>42386</v>
      </c>
      <c r="Q18" s="20"/>
      <c r="R18" s="50"/>
      <c r="U18" s="49">
        <v>42052</v>
      </c>
      <c r="V18" s="20"/>
      <c r="W18" s="50"/>
      <c r="Z18" s="49">
        <v>42080</v>
      </c>
      <c r="AA18" s="20"/>
      <c r="AB18" s="50"/>
      <c r="AE18" s="49">
        <v>42111</v>
      </c>
      <c r="AF18" s="20"/>
      <c r="AG18" s="50"/>
    </row>
    <row r="19" spans="1:33" x14ac:dyDescent="0.25">
      <c r="A19" s="49">
        <v>42304</v>
      </c>
      <c r="B19" s="20">
        <v>6</v>
      </c>
      <c r="C19" s="50"/>
      <c r="F19" s="49">
        <v>42325</v>
      </c>
      <c r="G19" s="20"/>
      <c r="H19" s="50"/>
      <c r="K19" s="49">
        <v>42356</v>
      </c>
      <c r="L19" s="20"/>
      <c r="M19" s="50"/>
      <c r="P19" s="49">
        <v>42387</v>
      </c>
      <c r="Q19" s="20"/>
      <c r="R19" s="50"/>
      <c r="U19" s="49">
        <v>42053</v>
      </c>
      <c r="V19" s="20"/>
      <c r="W19" s="50"/>
      <c r="Z19" s="49">
        <v>42081</v>
      </c>
      <c r="AA19" s="20"/>
      <c r="AB19" s="50"/>
      <c r="AE19" s="49">
        <v>42112</v>
      </c>
      <c r="AF19" s="20"/>
      <c r="AG19" s="50"/>
    </row>
    <row r="20" spans="1:33" x14ac:dyDescent="0.25">
      <c r="A20" s="49">
        <v>42305</v>
      </c>
      <c r="B20" s="20">
        <v>5</v>
      </c>
      <c r="C20" s="50"/>
      <c r="F20" s="49">
        <v>42326</v>
      </c>
      <c r="G20" s="20"/>
      <c r="H20" s="50"/>
      <c r="K20" s="49">
        <v>42357</v>
      </c>
      <c r="L20" s="20"/>
      <c r="M20" s="50"/>
      <c r="P20" s="49">
        <v>42388</v>
      </c>
      <c r="Q20" s="20"/>
      <c r="R20" s="50"/>
      <c r="U20" s="49">
        <v>42054</v>
      </c>
      <c r="V20" s="20"/>
      <c r="W20" s="50"/>
      <c r="Z20" s="49">
        <v>42082</v>
      </c>
      <c r="AA20" s="20"/>
      <c r="AB20" s="50"/>
      <c r="AE20" s="49">
        <v>42113</v>
      </c>
      <c r="AF20" s="20"/>
      <c r="AG20" s="50"/>
    </row>
    <row r="21" spans="1:33" x14ac:dyDescent="0.25">
      <c r="A21" s="49">
        <v>42306</v>
      </c>
      <c r="B21" s="20">
        <v>6</v>
      </c>
      <c r="C21" s="50">
        <v>4</v>
      </c>
      <c r="F21" s="49">
        <v>42327</v>
      </c>
      <c r="G21" s="20"/>
      <c r="H21" s="50"/>
      <c r="K21" s="49">
        <v>42358</v>
      </c>
      <c r="L21" s="20"/>
      <c r="M21" s="50"/>
      <c r="P21" s="49">
        <v>42389</v>
      </c>
      <c r="Q21" s="20"/>
      <c r="R21" s="50"/>
      <c r="U21" s="49">
        <v>42055</v>
      </c>
      <c r="V21" s="20"/>
      <c r="W21" s="50"/>
      <c r="Z21" s="49">
        <v>42083</v>
      </c>
      <c r="AA21" s="20"/>
      <c r="AB21" s="50"/>
      <c r="AE21" s="49">
        <v>42114</v>
      </c>
      <c r="AF21" s="20"/>
      <c r="AG21" s="50"/>
    </row>
    <row r="22" spans="1:33" x14ac:dyDescent="0.25">
      <c r="A22" s="49">
        <v>42307</v>
      </c>
      <c r="B22" s="20">
        <v>6</v>
      </c>
      <c r="C22" s="50"/>
      <c r="F22" s="49">
        <v>42328</v>
      </c>
      <c r="G22" s="20"/>
      <c r="H22" s="50"/>
      <c r="K22" s="49">
        <v>42359</v>
      </c>
      <c r="L22" s="20"/>
      <c r="M22" s="50"/>
      <c r="P22" s="49">
        <v>42390</v>
      </c>
      <c r="Q22" s="20"/>
      <c r="R22" s="50"/>
      <c r="U22" s="49">
        <v>42056</v>
      </c>
      <c r="V22" s="20"/>
      <c r="W22" s="50"/>
      <c r="Z22" s="49">
        <v>42084</v>
      </c>
      <c r="AA22" s="20"/>
      <c r="AB22" s="50"/>
      <c r="AE22" s="49">
        <v>42115</v>
      </c>
      <c r="AF22" s="20"/>
      <c r="AG22" s="50"/>
    </row>
    <row r="23" spans="1:33" ht="15.75" thickBot="1" x14ac:dyDescent="0.3">
      <c r="A23" s="51">
        <v>42308</v>
      </c>
      <c r="B23" s="52">
        <v>6</v>
      </c>
      <c r="C23" s="53">
        <v>1</v>
      </c>
      <c r="F23" s="49">
        <v>42329</v>
      </c>
      <c r="G23" s="20"/>
      <c r="H23" s="50"/>
      <c r="K23" s="49">
        <v>42360</v>
      </c>
      <c r="L23" s="20"/>
      <c r="M23" s="50"/>
      <c r="P23" s="49">
        <v>42391</v>
      </c>
      <c r="Q23" s="20"/>
      <c r="R23" s="50"/>
      <c r="U23" s="49">
        <v>42057</v>
      </c>
      <c r="V23" s="20"/>
      <c r="W23" s="50"/>
      <c r="Z23" s="49">
        <v>42085</v>
      </c>
      <c r="AA23" s="20"/>
      <c r="AB23" s="50"/>
      <c r="AE23" s="49">
        <v>42116</v>
      </c>
      <c r="AF23" s="20"/>
      <c r="AG23" s="50"/>
    </row>
    <row r="24" spans="1:33" ht="15.75" thickBot="1" x14ac:dyDescent="0.3">
      <c r="A24" s="46" t="s">
        <v>1</v>
      </c>
      <c r="B24" s="47">
        <f>SUM(B2:B23)</f>
        <v>136</v>
      </c>
      <c r="C24" s="48">
        <f>SUM(C3:C23)</f>
        <v>13</v>
      </c>
      <c r="D24" s="6" t="s">
        <v>2</v>
      </c>
      <c r="F24" s="49">
        <v>42330</v>
      </c>
      <c r="G24" s="20"/>
      <c r="H24" s="50"/>
      <c r="K24" s="49">
        <v>42361</v>
      </c>
      <c r="L24" s="20"/>
      <c r="M24" s="50"/>
      <c r="P24" s="49">
        <v>42392</v>
      </c>
      <c r="Q24" s="20"/>
      <c r="R24" s="50"/>
      <c r="U24" s="49">
        <v>42058</v>
      </c>
      <c r="V24" s="20"/>
      <c r="W24" s="50"/>
      <c r="Z24" s="49">
        <v>42086</v>
      </c>
      <c r="AA24" s="20"/>
      <c r="AB24" s="50"/>
      <c r="AE24" s="49">
        <v>42117</v>
      </c>
      <c r="AF24" s="20"/>
      <c r="AG24" s="50"/>
    </row>
    <row r="25" spans="1:33" x14ac:dyDescent="0.25">
      <c r="A25" s="9">
        <f>AVERAGE(B2:B23)</f>
        <v>6.1818181818181817</v>
      </c>
      <c r="B25" s="4">
        <f>C25/B24</f>
        <v>1.4338235294117647</v>
      </c>
      <c r="C25" s="7">
        <f>C24*15</f>
        <v>195</v>
      </c>
      <c r="D25" s="2">
        <f>B25*4.7</f>
        <v>6.7389705882352944</v>
      </c>
      <c r="F25" s="49">
        <v>42331</v>
      </c>
      <c r="G25" s="20"/>
      <c r="H25" s="50"/>
      <c r="K25" s="49">
        <v>42362</v>
      </c>
      <c r="L25" s="20"/>
      <c r="M25" s="50"/>
      <c r="P25" s="49">
        <v>42393</v>
      </c>
      <c r="Q25" s="20"/>
      <c r="R25" s="50"/>
      <c r="U25" s="49">
        <v>42059</v>
      </c>
      <c r="V25" s="20"/>
      <c r="W25" s="50"/>
      <c r="Z25" s="49">
        <v>42087</v>
      </c>
      <c r="AA25" s="20"/>
      <c r="AB25" s="50"/>
      <c r="AE25" s="49">
        <v>42118</v>
      </c>
      <c r="AF25" s="20"/>
      <c r="AG25" s="50"/>
    </row>
    <row r="26" spans="1:33" ht="15.75" thickBot="1" x14ac:dyDescent="0.3">
      <c r="A26" s="1" t="s">
        <v>5</v>
      </c>
      <c r="B26" s="5" t="s">
        <v>3</v>
      </c>
      <c r="C26" s="8" t="s">
        <v>0</v>
      </c>
      <c r="D26" s="1" t="s">
        <v>11</v>
      </c>
      <c r="F26" s="49">
        <v>42332</v>
      </c>
      <c r="G26" s="20"/>
      <c r="H26" s="50"/>
      <c r="K26" s="49">
        <v>42363</v>
      </c>
      <c r="L26" s="20"/>
      <c r="M26" s="50"/>
      <c r="P26" s="49">
        <v>42394</v>
      </c>
      <c r="Q26" s="20"/>
      <c r="R26" s="50"/>
      <c r="U26" s="49">
        <v>42060</v>
      </c>
      <c r="V26" s="20"/>
      <c r="W26" s="50"/>
      <c r="Z26" s="49">
        <v>42088</v>
      </c>
      <c r="AA26" s="20"/>
      <c r="AB26" s="50"/>
      <c r="AE26" s="49">
        <v>42119</v>
      </c>
      <c r="AF26" s="20"/>
      <c r="AG26" s="50"/>
    </row>
    <row r="27" spans="1:33" x14ac:dyDescent="0.25">
      <c r="A27" s="10">
        <f>B24/A25</f>
        <v>22</v>
      </c>
      <c r="B27" s="12">
        <f>C25/A27</f>
        <v>8.8636363636363633</v>
      </c>
      <c r="C27" s="17">
        <f>B27*30/1000</f>
        <v>0.26590909090909087</v>
      </c>
      <c r="D27" s="14">
        <f>B27*4.7</f>
        <v>41.659090909090907</v>
      </c>
      <c r="F27" s="49">
        <v>42333</v>
      </c>
      <c r="G27" s="20"/>
      <c r="H27" s="50"/>
      <c r="K27" s="49">
        <v>42364</v>
      </c>
      <c r="L27" s="20"/>
      <c r="M27" s="50"/>
      <c r="P27" s="49">
        <v>42395</v>
      </c>
      <c r="Q27" s="20"/>
      <c r="R27" s="50"/>
      <c r="U27" s="49">
        <v>42061</v>
      </c>
      <c r="V27" s="20"/>
      <c r="W27" s="50"/>
      <c r="Z27" s="49">
        <v>42089</v>
      </c>
      <c r="AA27" s="20"/>
      <c r="AB27" s="50"/>
      <c r="AE27" s="49">
        <v>42120</v>
      </c>
      <c r="AF27" s="20"/>
      <c r="AG27" s="50"/>
    </row>
    <row r="28" spans="1:33" ht="15.75" thickBot="1" x14ac:dyDescent="0.3">
      <c r="A28" s="11" t="s">
        <v>4</v>
      </c>
      <c r="B28" s="13" t="s">
        <v>6</v>
      </c>
      <c r="C28" s="18" t="s">
        <v>8</v>
      </c>
      <c r="D28" s="15" t="s">
        <v>7</v>
      </c>
      <c r="F28" s="49">
        <v>42334</v>
      </c>
      <c r="G28" s="20"/>
      <c r="H28" s="50"/>
      <c r="K28" s="49">
        <v>42365</v>
      </c>
      <c r="L28" s="20"/>
      <c r="M28" s="50"/>
      <c r="P28" s="49">
        <v>42396</v>
      </c>
      <c r="Q28" s="20"/>
      <c r="R28" s="50"/>
      <c r="U28" s="49">
        <v>42062</v>
      </c>
      <c r="V28" s="20"/>
      <c r="W28" s="50"/>
      <c r="Z28" s="49">
        <v>42090</v>
      </c>
      <c r="AA28" s="20"/>
      <c r="AB28" s="50"/>
      <c r="AE28" s="49">
        <v>42121</v>
      </c>
      <c r="AF28" s="20"/>
      <c r="AG28" s="50"/>
    </row>
    <row r="29" spans="1:33" x14ac:dyDescent="0.25">
      <c r="F29" s="49">
        <v>42335</v>
      </c>
      <c r="G29" s="20"/>
      <c r="H29" s="50"/>
      <c r="K29" s="49">
        <v>42366</v>
      </c>
      <c r="L29" s="20"/>
      <c r="M29" s="50"/>
      <c r="P29" s="49">
        <v>42397</v>
      </c>
      <c r="Q29" s="20"/>
      <c r="R29" s="50"/>
      <c r="U29" s="49">
        <v>42063</v>
      </c>
      <c r="V29" s="20"/>
      <c r="W29" s="50"/>
      <c r="Z29" s="49">
        <v>42091</v>
      </c>
      <c r="AA29" s="20"/>
      <c r="AB29" s="50"/>
      <c r="AE29" s="49">
        <v>42122</v>
      </c>
      <c r="AF29" s="20"/>
      <c r="AG29" s="50"/>
    </row>
    <row r="30" spans="1:33" x14ac:dyDescent="0.25">
      <c r="F30" s="49">
        <v>42336</v>
      </c>
      <c r="G30" s="54"/>
      <c r="H30" s="56"/>
      <c r="I30" s="19"/>
      <c r="K30" s="49">
        <v>42367</v>
      </c>
      <c r="L30" s="20"/>
      <c r="M30" s="50"/>
      <c r="P30" s="49">
        <v>42398</v>
      </c>
      <c r="Q30" s="20"/>
      <c r="R30" s="50"/>
      <c r="U30" s="49"/>
      <c r="V30" s="20"/>
      <c r="W30" s="50"/>
      <c r="Z30" s="49">
        <v>42092</v>
      </c>
      <c r="AA30" s="20"/>
      <c r="AB30" s="50"/>
      <c r="AE30" s="49">
        <v>42123</v>
      </c>
      <c r="AF30" s="20"/>
      <c r="AG30" s="50"/>
    </row>
    <row r="31" spans="1:33" x14ac:dyDescent="0.25">
      <c r="F31" s="49">
        <v>42337</v>
      </c>
      <c r="G31" s="20"/>
      <c r="H31" s="50"/>
      <c r="K31" s="49">
        <v>42368</v>
      </c>
      <c r="L31" s="20"/>
      <c r="M31" s="50"/>
      <c r="P31" s="49">
        <v>42399</v>
      </c>
      <c r="Q31" s="20"/>
      <c r="R31" s="50"/>
      <c r="U31" s="49"/>
      <c r="V31" s="20"/>
      <c r="W31" s="50"/>
      <c r="Z31" s="49">
        <v>42093</v>
      </c>
      <c r="AA31" s="20"/>
      <c r="AB31" s="50"/>
      <c r="AE31" s="49">
        <v>42124</v>
      </c>
      <c r="AF31" s="20"/>
      <c r="AG31" s="50"/>
    </row>
    <row r="32" spans="1:33" ht="15.75" thickBot="1" x14ac:dyDescent="0.3">
      <c r="F32" s="51">
        <v>42338</v>
      </c>
      <c r="G32" s="52"/>
      <c r="H32" s="53"/>
      <c r="K32" s="51">
        <v>42369</v>
      </c>
      <c r="L32" s="52"/>
      <c r="M32" s="53"/>
      <c r="P32" s="51">
        <v>42400</v>
      </c>
      <c r="Q32" s="52"/>
      <c r="R32" s="53"/>
      <c r="U32" s="51"/>
      <c r="V32" s="52"/>
      <c r="W32" s="53"/>
      <c r="Z32" s="51">
        <v>42094</v>
      </c>
      <c r="AA32" s="52"/>
      <c r="AB32" s="53"/>
      <c r="AE32" s="51"/>
      <c r="AF32" s="52"/>
      <c r="AG32" s="53"/>
    </row>
    <row r="33" spans="5:34" ht="15.75" thickBot="1" x14ac:dyDescent="0.3">
      <c r="F33" s="46" t="s">
        <v>1</v>
      </c>
      <c r="G33" s="47">
        <f>SUM(G3:G32)</f>
        <v>0.01</v>
      </c>
      <c r="H33" s="48">
        <f>SUM(H3:H32)</f>
        <v>0</v>
      </c>
      <c r="I33" s="6" t="s">
        <v>2</v>
      </c>
      <c r="K33" s="46" t="s">
        <v>1</v>
      </c>
      <c r="L33" s="47">
        <f>SUM(L2:L32)</f>
        <v>0.01</v>
      </c>
      <c r="M33" s="48">
        <f>SUM(M2:M32)</f>
        <v>0</v>
      </c>
      <c r="N33" s="6" t="s">
        <v>2</v>
      </c>
      <c r="P33" s="46" t="s">
        <v>1</v>
      </c>
      <c r="Q33" s="47">
        <f>SUM(Q2:Q32)</f>
        <v>0.01</v>
      </c>
      <c r="R33" s="48">
        <f>SUM(R2:R32)</f>
        <v>0</v>
      </c>
      <c r="S33" s="6" t="s">
        <v>2</v>
      </c>
      <c r="U33" s="46" t="s">
        <v>1</v>
      </c>
      <c r="V33" s="47">
        <f>SUM(V2:V32)</f>
        <v>0.01</v>
      </c>
      <c r="W33" s="48">
        <f>SUM(W2:W32)</f>
        <v>0</v>
      </c>
      <c r="X33" s="6" t="s">
        <v>2</v>
      </c>
      <c r="Z33" s="46" t="s">
        <v>1</v>
      </c>
      <c r="AA33" s="47">
        <f>SUM(AA2:AA32)</f>
        <v>0.01</v>
      </c>
      <c r="AB33" s="48">
        <f>SUM(AB2:AB32)</f>
        <v>0</v>
      </c>
      <c r="AC33" s="6" t="s">
        <v>2</v>
      </c>
      <c r="AE33" s="46" t="s">
        <v>1</v>
      </c>
      <c r="AF33" s="47">
        <f>SUM(AF2:AF32)</f>
        <v>0.01</v>
      </c>
      <c r="AG33" s="48">
        <f>SUM(AG2:AG32)</f>
        <v>0</v>
      </c>
      <c r="AH33" s="6" t="s">
        <v>2</v>
      </c>
    </row>
    <row r="34" spans="5:34" x14ac:dyDescent="0.25">
      <c r="F34" s="9">
        <f>AVERAGE(G3:G32)</f>
        <v>0.01</v>
      </c>
      <c r="G34" s="4">
        <f>H34/G33</f>
        <v>0</v>
      </c>
      <c r="H34" s="7">
        <f>H33*15</f>
        <v>0</v>
      </c>
      <c r="I34" s="2">
        <f>G34*4.7</f>
        <v>0</v>
      </c>
      <c r="K34" s="9">
        <f>AVERAGE(L2:L32)</f>
        <v>0.01</v>
      </c>
      <c r="L34" s="4">
        <f>M34/L33</f>
        <v>0</v>
      </c>
      <c r="M34" s="7">
        <f>M33*15</f>
        <v>0</v>
      </c>
      <c r="N34" s="2">
        <f>L34*4.7</f>
        <v>0</v>
      </c>
      <c r="P34" s="9">
        <f>AVERAGE(Q2:Q32)</f>
        <v>0.01</v>
      </c>
      <c r="Q34" s="4">
        <f>R34/Q33</f>
        <v>0</v>
      </c>
      <c r="R34" s="7">
        <f>R33*15</f>
        <v>0</v>
      </c>
      <c r="S34" s="2">
        <f>Q34*4.7</f>
        <v>0</v>
      </c>
      <c r="U34" s="9">
        <f>AVERAGE(V2:V32)</f>
        <v>0.01</v>
      </c>
      <c r="V34" s="4">
        <f>W34/V33</f>
        <v>0</v>
      </c>
      <c r="W34" s="7">
        <f>W33*15</f>
        <v>0</v>
      </c>
      <c r="X34" s="2">
        <f>V34*4.7</f>
        <v>0</v>
      </c>
      <c r="Z34" s="9">
        <f>AVERAGE(AA2:AA32)</f>
        <v>0.01</v>
      </c>
      <c r="AA34" s="4">
        <f>AB34/AA33</f>
        <v>0</v>
      </c>
      <c r="AB34" s="7">
        <f>AB33*15</f>
        <v>0</v>
      </c>
      <c r="AC34" s="2">
        <f>AA34*4.7</f>
        <v>0</v>
      </c>
      <c r="AE34" s="9">
        <f>AVERAGE(AF2:AF32)</f>
        <v>0.01</v>
      </c>
      <c r="AF34" s="4">
        <f>AG34/AF33</f>
        <v>0</v>
      </c>
      <c r="AG34" s="7">
        <f>AG33*15</f>
        <v>0</v>
      </c>
      <c r="AH34" s="2">
        <f>AF34*4.7</f>
        <v>0</v>
      </c>
    </row>
    <row r="35" spans="5:34" ht="15.75" thickBot="1" x14ac:dyDescent="0.3">
      <c r="F35" s="1" t="s">
        <v>5</v>
      </c>
      <c r="G35" s="5" t="s">
        <v>3</v>
      </c>
      <c r="H35" s="8" t="s">
        <v>0</v>
      </c>
      <c r="I35" s="1" t="s">
        <v>11</v>
      </c>
      <c r="K35" s="1" t="s">
        <v>5</v>
      </c>
      <c r="L35" s="5" t="s">
        <v>3</v>
      </c>
      <c r="M35" s="8" t="s">
        <v>0</v>
      </c>
      <c r="N35" s="1" t="s">
        <v>11</v>
      </c>
      <c r="P35" s="1" t="s">
        <v>5</v>
      </c>
      <c r="Q35" s="5" t="s">
        <v>3</v>
      </c>
      <c r="R35" s="8" t="s">
        <v>0</v>
      </c>
      <c r="S35" s="1" t="s">
        <v>11</v>
      </c>
      <c r="U35" s="1" t="s">
        <v>5</v>
      </c>
      <c r="V35" s="5" t="s">
        <v>3</v>
      </c>
      <c r="W35" s="8" t="s">
        <v>0</v>
      </c>
      <c r="X35" s="1" t="s">
        <v>11</v>
      </c>
      <c r="Z35" s="1" t="s">
        <v>5</v>
      </c>
      <c r="AA35" s="5" t="s">
        <v>3</v>
      </c>
      <c r="AB35" s="8" t="s">
        <v>0</v>
      </c>
      <c r="AC35" s="1" t="s">
        <v>11</v>
      </c>
      <c r="AE35" s="1" t="s">
        <v>5</v>
      </c>
      <c r="AF35" s="5" t="s">
        <v>3</v>
      </c>
      <c r="AG35" s="8" t="s">
        <v>0</v>
      </c>
      <c r="AH35" s="1" t="s">
        <v>11</v>
      </c>
    </row>
    <row r="36" spans="5:34" x14ac:dyDescent="0.25">
      <c r="F36" s="10">
        <f>G33/F34</f>
        <v>1</v>
      </c>
      <c r="G36" s="12">
        <f>H34/F36</f>
        <v>0</v>
      </c>
      <c r="H36" s="17">
        <f>G36*30/1000</f>
        <v>0</v>
      </c>
      <c r="I36" s="14">
        <f>G36*4.7</f>
        <v>0</v>
      </c>
      <c r="K36" s="10">
        <f>L33/K34</f>
        <v>1</v>
      </c>
      <c r="L36" s="12">
        <f>M34/K36</f>
        <v>0</v>
      </c>
      <c r="M36" s="17">
        <f>L36*31/1000</f>
        <v>0</v>
      </c>
      <c r="N36" s="14">
        <f>L36*4.7</f>
        <v>0</v>
      </c>
      <c r="P36" s="10">
        <f>Q33/P34</f>
        <v>1</v>
      </c>
      <c r="Q36" s="12">
        <f>R34/P36</f>
        <v>0</v>
      </c>
      <c r="R36" s="17">
        <f>Q36*31/1000</f>
        <v>0</v>
      </c>
      <c r="S36" s="14">
        <f>Q36*4.7</f>
        <v>0</v>
      </c>
      <c r="U36" s="10">
        <f>V33/U34</f>
        <v>1</v>
      </c>
      <c r="V36" s="12">
        <f>W34/U36</f>
        <v>0</v>
      </c>
      <c r="W36" s="17">
        <f>V36*28/1000</f>
        <v>0</v>
      </c>
      <c r="X36" s="14">
        <f>V36*4.7</f>
        <v>0</v>
      </c>
      <c r="Z36" s="10">
        <f>AA33/Z34</f>
        <v>1</v>
      </c>
      <c r="AA36" s="12">
        <f>AB34/Z36</f>
        <v>0</v>
      </c>
      <c r="AB36" s="17">
        <f>AA36*31/1000</f>
        <v>0</v>
      </c>
      <c r="AC36" s="14">
        <f>AA36*4.7</f>
        <v>0</v>
      </c>
      <c r="AE36" s="10">
        <f>AF33/AE34</f>
        <v>1</v>
      </c>
      <c r="AF36" s="12">
        <f>AG34/AE36</f>
        <v>0</v>
      </c>
      <c r="AG36" s="17">
        <f>AF36*31/1000</f>
        <v>0</v>
      </c>
      <c r="AH36" s="14">
        <f>AF36*4.7</f>
        <v>0</v>
      </c>
    </row>
    <row r="37" spans="5:34" ht="15.75" thickBot="1" x14ac:dyDescent="0.3">
      <c r="F37" s="11" t="s">
        <v>4</v>
      </c>
      <c r="G37" s="13" t="s">
        <v>6</v>
      </c>
      <c r="H37" s="18" t="s">
        <v>8</v>
      </c>
      <c r="I37" s="15" t="s">
        <v>7</v>
      </c>
      <c r="K37" s="11" t="s">
        <v>4</v>
      </c>
      <c r="L37" s="13" t="s">
        <v>6</v>
      </c>
      <c r="M37" s="18" t="s">
        <v>8</v>
      </c>
      <c r="N37" s="15" t="s">
        <v>7</v>
      </c>
      <c r="P37" s="11" t="s">
        <v>4</v>
      </c>
      <c r="Q37" s="13" t="s">
        <v>6</v>
      </c>
      <c r="R37" s="18" t="s">
        <v>8</v>
      </c>
      <c r="S37" s="15" t="s">
        <v>7</v>
      </c>
      <c r="U37" s="11" t="s">
        <v>4</v>
      </c>
      <c r="V37" s="13" t="s">
        <v>6</v>
      </c>
      <c r="W37" s="18" t="s">
        <v>8</v>
      </c>
      <c r="X37" s="15" t="s">
        <v>7</v>
      </c>
      <c r="Z37" s="11" t="s">
        <v>4</v>
      </c>
      <c r="AA37" s="13" t="s">
        <v>6</v>
      </c>
      <c r="AB37" s="18" t="s">
        <v>8</v>
      </c>
      <c r="AC37" s="15" t="s">
        <v>7</v>
      </c>
      <c r="AE37" s="11" t="s">
        <v>4</v>
      </c>
      <c r="AF37" s="13" t="s">
        <v>6</v>
      </c>
      <c r="AG37" s="18" t="s">
        <v>8</v>
      </c>
      <c r="AH37" s="15" t="s">
        <v>7</v>
      </c>
    </row>
    <row r="38" spans="5:34" ht="15.75" thickBot="1" x14ac:dyDescent="0.3"/>
    <row r="39" spans="5:34" ht="15.75" thickBot="1" x14ac:dyDescent="0.3">
      <c r="K39" s="64" t="s">
        <v>9</v>
      </c>
      <c r="L39" s="65" t="s">
        <v>10</v>
      </c>
    </row>
    <row r="40" spans="5:34" ht="15.75" thickBot="1" x14ac:dyDescent="0.3">
      <c r="F40" s="3" t="s">
        <v>1</v>
      </c>
      <c r="G40" s="16">
        <f>G33+B24+L33+Q33+V33+AA33+AF33</f>
        <v>136.05999999999995</v>
      </c>
      <c r="H40" s="16">
        <f>H33+C24+M33+R33+W33+AB33+AG33</f>
        <v>13</v>
      </c>
      <c r="I40" s="6" t="s">
        <v>2</v>
      </c>
      <c r="K40" s="36">
        <v>187</v>
      </c>
      <c r="L40" s="38">
        <v>178</v>
      </c>
    </row>
    <row r="41" spans="5:34" x14ac:dyDescent="0.25">
      <c r="F41" s="9">
        <f>AVERAGE(A25,F34,K34,P34,U34,Z34,AE34)</f>
        <v>0.89168831168831153</v>
      </c>
      <c r="G41" s="4">
        <f>H41/G40</f>
        <v>1.433191239159195</v>
      </c>
      <c r="H41" s="7">
        <f>H40*15</f>
        <v>195</v>
      </c>
      <c r="I41" s="2">
        <f>G41*4.7</f>
        <v>6.7359988240482167</v>
      </c>
      <c r="K41" s="39">
        <f>K40-H40-C2</f>
        <v>169</v>
      </c>
      <c r="L41" s="40">
        <f>L40-F43</f>
        <v>150</v>
      </c>
    </row>
    <row r="42" spans="5:34" ht="15.75" thickBot="1" x14ac:dyDescent="0.3">
      <c r="F42" s="1" t="s">
        <v>5</v>
      </c>
      <c r="G42" s="5" t="s">
        <v>3</v>
      </c>
      <c r="H42" s="8" t="s">
        <v>0</v>
      </c>
      <c r="I42" s="1" t="s">
        <v>11</v>
      </c>
      <c r="K42" s="41">
        <f>H40/K40</f>
        <v>6.9518716577540107E-2</v>
      </c>
      <c r="L42" s="42">
        <f>F43/L40</f>
        <v>0.15730337078651685</v>
      </c>
    </row>
    <row r="43" spans="5:34" ht="15.75" thickBot="1" x14ac:dyDescent="0.3">
      <c r="F43" s="10">
        <f>A27+F36+K36+U36+P36+Z36+AE36</f>
        <v>28</v>
      </c>
      <c r="G43" s="12">
        <f>H41/F43</f>
        <v>6.9642857142857144</v>
      </c>
      <c r="H43" s="17">
        <f>G43*30/1000</f>
        <v>0.20892857142857144</v>
      </c>
      <c r="I43" s="14">
        <f>G43*4.7</f>
        <v>32.732142857142861</v>
      </c>
    </row>
    <row r="44" spans="5:34" ht="15.75" thickBot="1" x14ac:dyDescent="0.3">
      <c r="F44" s="11" t="s">
        <v>4</v>
      </c>
      <c r="G44" s="13" t="s">
        <v>6</v>
      </c>
      <c r="H44" s="18" t="s">
        <v>8</v>
      </c>
      <c r="I44" s="15" t="s">
        <v>7</v>
      </c>
      <c r="K44" s="58" t="s">
        <v>23</v>
      </c>
      <c r="L44" s="59"/>
      <c r="M44" s="60"/>
    </row>
    <row r="45" spans="5:34" ht="15.75" thickBot="1" x14ac:dyDescent="0.3">
      <c r="K45" s="27" t="s">
        <v>0</v>
      </c>
      <c r="L45" s="26" t="s">
        <v>2</v>
      </c>
      <c r="M45" s="28"/>
    </row>
    <row r="46" spans="5:34" x14ac:dyDescent="0.25">
      <c r="E46" s="33"/>
      <c r="F46" s="34" t="s">
        <v>14</v>
      </c>
      <c r="G46" s="34" t="s">
        <v>15</v>
      </c>
      <c r="H46" s="34" t="s">
        <v>16</v>
      </c>
      <c r="I46" s="35" t="s">
        <v>18</v>
      </c>
      <c r="K46" s="29">
        <f>L46*15</f>
        <v>705</v>
      </c>
      <c r="L46" s="23">
        <v>47</v>
      </c>
      <c r="M46" s="30" t="s">
        <v>19</v>
      </c>
    </row>
    <row r="47" spans="5:34" x14ac:dyDescent="0.25">
      <c r="E47" s="36" t="s">
        <v>17</v>
      </c>
      <c r="F47" s="21">
        <v>170</v>
      </c>
      <c r="G47" s="21">
        <v>120</v>
      </c>
      <c r="H47" s="22">
        <f>F47*G47</f>
        <v>20400</v>
      </c>
      <c r="I47" s="37">
        <f>H47/1000/4.7</f>
        <v>4.3404255319148932</v>
      </c>
      <c r="K47" s="29">
        <f>L47*15</f>
        <v>2100</v>
      </c>
      <c r="L47" s="23">
        <v>140</v>
      </c>
      <c r="M47" s="30" t="s">
        <v>20</v>
      </c>
    </row>
    <row r="48" spans="5:34" ht="15.75" thickBot="1" x14ac:dyDescent="0.3">
      <c r="E48" s="66" t="s">
        <v>13</v>
      </c>
      <c r="F48" s="67"/>
      <c r="G48" s="67"/>
      <c r="H48" s="67"/>
      <c r="I48" s="68">
        <f>I43*I47</f>
        <v>142.07142857142858</v>
      </c>
      <c r="K48" s="31">
        <f>SUM(K46:K47)</f>
        <v>2805</v>
      </c>
      <c r="L48" s="25">
        <f>SUM(L46:L47)</f>
        <v>187</v>
      </c>
      <c r="M48" s="32" t="s">
        <v>21</v>
      </c>
    </row>
    <row r="49" spans="11:13" x14ac:dyDescent="0.25">
      <c r="K49" s="29">
        <f>L49*15</f>
        <v>270</v>
      </c>
      <c r="L49" s="24">
        <f>H40+C2</f>
        <v>18</v>
      </c>
      <c r="M49" s="30" t="s">
        <v>22</v>
      </c>
    </row>
    <row r="50" spans="11:13" ht="15.75" thickBot="1" x14ac:dyDescent="0.3">
      <c r="K50" s="43">
        <f>K48-K49</f>
        <v>2535</v>
      </c>
      <c r="L50" s="44">
        <f>L48-L49</f>
        <v>169</v>
      </c>
      <c r="M50" s="45" t="s">
        <v>12</v>
      </c>
    </row>
  </sheetData>
  <mergeCells count="1">
    <mergeCell ref="K44:M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</cp:lastModifiedBy>
  <dcterms:created xsi:type="dcterms:W3CDTF">2014-10-25T18:36:47Z</dcterms:created>
  <dcterms:modified xsi:type="dcterms:W3CDTF">2016-01-07T12:18:21Z</dcterms:modified>
</cp:coreProperties>
</file>