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19200" windowHeight="10275" tabRatio="539" activeTab="3"/>
  </bookViews>
  <sheets>
    <sheet name="proizvodi" sheetId="1" r:id="rId1"/>
    <sheet name="ulaz" sheetId="2" r:id="rId2"/>
    <sheet name="izlaz" sheetId="4" r:id="rId3"/>
    <sheet name="prodano" sheetId="5" r:id="rId4"/>
    <sheet name="stanje" sheetId="3" r:id="rId5"/>
    <sheet name="normativ" sheetId="6" r:id="rId6"/>
  </sheets>
  <definedNames>
    <definedName name="godine">proizvodi!$L$2:$L$13</definedName>
    <definedName name="mjesec">proizvodi!$N$2:$N$13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" l="1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C15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C14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C13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C7" i="4"/>
  <c r="AG6" i="4"/>
  <c r="AF6" i="4"/>
  <c r="AE6" i="4"/>
  <c r="AD6" i="4"/>
  <c r="AC6" i="4"/>
  <c r="AB6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K1" i="4" l="1"/>
  <c r="AL1" i="4"/>
  <c r="AM1" i="4"/>
  <c r="AN1" i="4"/>
  <c r="AO1" i="4"/>
  <c r="AK2" i="4"/>
  <c r="AL2" i="4"/>
  <c r="AK3" i="4"/>
  <c r="AL3" i="4"/>
  <c r="AK4" i="4"/>
  <c r="AL4" i="4"/>
  <c r="AK5" i="4"/>
  <c r="AL5" i="4"/>
  <c r="AK6" i="4"/>
  <c r="AL6" i="4"/>
  <c r="AK7" i="4"/>
  <c r="AL7" i="4"/>
  <c r="AK8" i="4"/>
  <c r="AL8" i="4"/>
  <c r="AK9" i="4"/>
  <c r="AL9" i="4"/>
  <c r="AK10" i="4"/>
  <c r="AL10" i="4"/>
  <c r="AK11" i="4"/>
  <c r="AL11" i="4"/>
  <c r="AK12" i="4"/>
  <c r="AL12" i="4"/>
  <c r="AK13" i="4"/>
  <c r="AL13" i="4"/>
  <c r="AK14" i="4"/>
  <c r="AL14" i="4"/>
  <c r="AN14" i="4"/>
  <c r="AM14" i="4"/>
  <c r="A2" i="5"/>
  <c r="B2" i="5"/>
  <c r="A2" i="4"/>
  <c r="B2" i="4"/>
  <c r="AH15" i="5"/>
  <c r="AH14" i="5"/>
  <c r="AH13" i="5"/>
  <c r="AH12" i="5"/>
  <c r="AH11" i="5"/>
  <c r="AH10" i="5"/>
  <c r="AH9" i="5"/>
  <c r="AH8" i="5"/>
  <c r="AH7" i="5"/>
  <c r="AH6" i="5"/>
  <c r="AH5" i="5"/>
  <c r="AH4" i="5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AE3" i="5" s="1"/>
  <c r="AF3" i="5" s="1"/>
  <c r="AG3" i="5" s="1"/>
  <c r="C2" i="5"/>
  <c r="D2" i="5" s="1"/>
  <c r="E2" i="5" s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O14" i="4" l="1"/>
  <c r="AH5" i="4"/>
  <c r="D3" i="3" s="1"/>
  <c r="AH7" i="4"/>
  <c r="D5" i="3" s="1"/>
  <c r="AN5" i="4" s="1"/>
  <c r="AH8" i="4"/>
  <c r="D6" i="3" s="1"/>
  <c r="AN6" i="4" s="1"/>
  <c r="AH9" i="4"/>
  <c r="D7" i="3" s="1"/>
  <c r="AN7" i="4" s="1"/>
  <c r="AH10" i="4"/>
  <c r="D8" i="3" s="1"/>
  <c r="AN8" i="4" s="1"/>
  <c r="AH11" i="4"/>
  <c r="D9" i="3" s="1"/>
  <c r="AN9" i="4" s="1"/>
  <c r="AH12" i="4"/>
  <c r="D10" i="3" s="1"/>
  <c r="AN10" i="4" s="1"/>
  <c r="AH13" i="4"/>
  <c r="D11" i="3" s="1"/>
  <c r="AN11" i="4" s="1"/>
  <c r="AH14" i="4"/>
  <c r="D12" i="3" s="1"/>
  <c r="AN12" i="4" s="1"/>
  <c r="AH15" i="4"/>
  <c r="D13" i="3" s="1"/>
  <c r="AN13" i="4" s="1"/>
  <c r="AH5" i="2"/>
  <c r="C3" i="3" s="1"/>
  <c r="AM3" i="4" s="1"/>
  <c r="AH6" i="2"/>
  <c r="C4" i="3" s="1"/>
  <c r="AM4" i="4" s="1"/>
  <c r="AH7" i="2"/>
  <c r="C5" i="3" s="1"/>
  <c r="AH8" i="2"/>
  <c r="C6" i="3" s="1"/>
  <c r="AH9" i="2"/>
  <c r="C7" i="3" s="1"/>
  <c r="AH10" i="2"/>
  <c r="C8" i="3" s="1"/>
  <c r="AH11" i="2"/>
  <c r="C9" i="3" s="1"/>
  <c r="AH12" i="2"/>
  <c r="C10" i="3" s="1"/>
  <c r="AH13" i="2"/>
  <c r="C11" i="3" s="1"/>
  <c r="AH14" i="2"/>
  <c r="C12" i="3" s="1"/>
  <c r="AH15" i="2"/>
  <c r="C13" i="3" s="1"/>
  <c r="AH4" i="2"/>
  <c r="C2" i="3" s="1"/>
  <c r="AM2" i="4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E3" i="4" s="1"/>
  <c r="AF3" i="4" s="1"/>
  <c r="AG3" i="4" s="1"/>
  <c r="C2" i="4"/>
  <c r="D2" i="4" s="1"/>
  <c r="E2" i="4" s="1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Z2" i="4" s="1"/>
  <c r="AA2" i="4" s="1"/>
  <c r="AB2" i="4" s="1"/>
  <c r="AC2" i="4" s="1"/>
  <c r="AD2" i="4" s="1"/>
  <c r="AE2" i="4" s="1"/>
  <c r="AF2" i="4" s="1"/>
  <c r="AG2" i="4" s="1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M13" i="4" l="1"/>
  <c r="E13" i="3"/>
  <c r="AO13" i="4" s="1"/>
  <c r="AM12" i="4"/>
  <c r="E12" i="3"/>
  <c r="AO12" i="4" s="1"/>
  <c r="AM11" i="4"/>
  <c r="E11" i="3"/>
  <c r="AO11" i="4" s="1"/>
  <c r="AM10" i="4"/>
  <c r="E10" i="3"/>
  <c r="AO10" i="4" s="1"/>
  <c r="AM9" i="4"/>
  <c r="E9" i="3"/>
  <c r="AO9" i="4" s="1"/>
  <c r="AM8" i="4"/>
  <c r="E8" i="3"/>
  <c r="AO8" i="4" s="1"/>
  <c r="AM7" i="4"/>
  <c r="E7" i="3"/>
  <c r="AO7" i="4" s="1"/>
  <c r="AM6" i="4"/>
  <c r="E6" i="3"/>
  <c r="AO6" i="4" s="1"/>
  <c r="AM5" i="4"/>
  <c r="E5" i="3"/>
  <c r="AO5" i="4" s="1"/>
  <c r="AN3" i="4"/>
  <c r="E3" i="3"/>
  <c r="AO3" i="4" s="1"/>
  <c r="AH4" i="4"/>
  <c r="D2" i="3"/>
  <c r="AN2" i="4" s="1"/>
  <c r="E2" i="3"/>
  <c r="AO2" i="4" s="1"/>
  <c r="AH6" i="4"/>
  <c r="D4" i="3" s="1"/>
  <c r="E4" i="3" l="1"/>
  <c r="AO4" i="4" s="1"/>
  <c r="AN4" i="4"/>
</calcChain>
</file>

<file path=xl/sharedStrings.xml><?xml version="1.0" encoding="utf-8"?>
<sst xmlns="http://schemas.openxmlformats.org/spreadsheetml/2006/main" count="158" uniqueCount="49">
  <si>
    <t>barena slanina</t>
  </si>
  <si>
    <t>roštilj kobasica</t>
  </si>
  <si>
    <t>svježa slanina</t>
  </si>
  <si>
    <t>juneći but</t>
  </si>
  <si>
    <t>SIROVINA</t>
  </si>
  <si>
    <t>NAZIV JELA</t>
  </si>
  <si>
    <t>mljeveno meso juneće</t>
  </si>
  <si>
    <t>mljeveno meso svinjsko</t>
  </si>
  <si>
    <t>juneći steak</t>
  </si>
  <si>
    <t>pileće bjelo meso</t>
  </si>
  <si>
    <t>mljeveno meso piletina</t>
  </si>
  <si>
    <t>piletina batak</t>
  </si>
  <si>
    <t>piletina zabatak</t>
  </si>
  <si>
    <t>piletina krila</t>
  </si>
  <si>
    <t>VRSTA MESA</t>
  </si>
  <si>
    <t>junetina</t>
  </si>
  <si>
    <t>svinjetina</t>
  </si>
  <si>
    <t>piletina</t>
  </si>
  <si>
    <t>MJESECI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</si>
  <si>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</si>
  <si>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</si>
  <si>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</si>
  <si>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</si>
  <si>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</si>
  <si>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</si>
  <si>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</si>
  <si>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</si>
  <si>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</si>
  <si>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</si>
  <si>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</si>
  <si>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</si>
  <si>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GODINA</t>
  </si>
  <si>
    <t>ULAZ</t>
  </si>
  <si>
    <t>IZLAZ</t>
  </si>
  <si>
    <t>SUM</t>
  </si>
  <si>
    <t>ražnjići</t>
  </si>
  <si>
    <t>uštipci</t>
  </si>
  <si>
    <t>pljeskavica</t>
  </si>
  <si>
    <t>ćevape velike</t>
  </si>
  <si>
    <t>ćevape male</t>
  </si>
  <si>
    <t>mješano meso</t>
  </si>
  <si>
    <t>mućkalica</t>
  </si>
  <si>
    <t>stak</t>
  </si>
  <si>
    <t>juneći paprikaš</t>
  </si>
  <si>
    <t>svinjski vrat</t>
  </si>
  <si>
    <t>STANJE</t>
  </si>
  <si>
    <t>Rb</t>
  </si>
  <si>
    <t>piletina bjelo meso</t>
  </si>
  <si>
    <t>http://ic.ims.hr/office/excel2003/excel38.html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</si>
</sst>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"/>
    <numFmt numFmtId="165" formatCode="ddd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Fill="1" applyBorder="1"/>
    <xf numFmtId="0" fontId="4" fillId="0" borderId="1" xfId="0" applyFont="1" applyFill="1" applyBorder="1"/>
    <xf numFmtId="164" fontId="4" fillId="4" borderId="1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1" xfId="0" applyFill="1" applyBorder="1" applyAlignment="1">
      <alignment wrapText="1"/>
    </xf>
    <xf numFmtId="164" fontId="4" fillId="5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5" fillId="0" borderId="0" xfId="1"/>
    <xf numFmtId="0" fontId="3" fillId="5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irovina" displayName="sirovina" ref="A1:A14" totalsRowShown="0" headerRowDxfId="19" dataDxfId="17" headerRowBorderDxfId="18" tableBorderDxfId="16" totalsRowBorderDxfId="15">
  <autoFilter ref="A1:A14"/>
  <tableColumns count="1">
    <tableColumn id="1" name="SIROVINA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nazivjela" displayName="nazivjela" ref="C1:C10" totalsRowShown="0" headerRowDxfId="13" dataDxfId="11" headerRowBorderDxfId="12" tableBorderDxfId="10" totalsRowBorderDxfId="9">
  <autoFilter ref="C1:C10"/>
  <tableColumns count="1">
    <tableColumn id="1" name="NAZIV JELA" dataDxfId="8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c.ims.hr/office/excel2003/excel38.html" TargetMode="Externa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14"/>
  <sheetViews>
    <sheetView workbookViewId="0">
      <selection activeCell="K19" sqref="K19"/>
    </sheetView>
  </sheetViews>
  <sheetFormatPr defaultRowHeight="15" x14ac:dyDescent="0.25"/>
  <cols>
    <col min="1" max="1" width="24.7109375" customWidth="1"/>
    <col min="3" max="3" width="21.85546875" customWidth="1"/>
    <col min="5" max="10" width="3.85546875" customWidth="1"/>
    <col min="14" max="14" width="12.42578125" customWidth="1"/>
    <col min="15" max="15" width="9.28515625" customWidth="1"/>
  </cols>
  <sheetData>
    <row r="1" spans="1:16" x14ac:dyDescent="0.25">
      <c r="A1" s="4" t="s">
        <v>4</v>
      </c>
      <c r="C1" s="19" t="s">
        <v>5</v>
      </c>
      <c r="L1" s="7" t="s">
        <v>31</v>
      </c>
      <c r="M1" s="6"/>
      <c r="N1" s="7" t="s">
        <v>18</v>
      </c>
      <c r="P1" s="24" t="s">
        <v>48</v>
      </c>
    </row>
    <row r="2" spans="1:16" x14ac:dyDescent="0.25">
      <c r="A2" s="3" t="s">
        <v>3</v>
      </c>
      <c r="C2" s="18" t="s">
        <v>38</v>
      </c>
      <c r="L2" s="1">
        <v>2015</v>
      </c>
      <c r="N2" s="1" t="s">
        <v>19</v>
      </c>
    </row>
    <row r="3" spans="1:16" x14ac:dyDescent="0.25">
      <c r="A3" s="3" t="s">
        <v>8</v>
      </c>
      <c r="C3" s="18" t="s">
        <v>39</v>
      </c>
      <c r="L3" s="1">
        <v>2016</v>
      </c>
      <c r="N3" s="1" t="s">
        <v>20</v>
      </c>
    </row>
    <row r="4" spans="1:16" x14ac:dyDescent="0.25">
      <c r="A4" s="3" t="s">
        <v>6</v>
      </c>
      <c r="C4" s="18" t="s">
        <v>40</v>
      </c>
      <c r="L4" s="1">
        <v>2017</v>
      </c>
      <c r="N4" s="1" t="s">
        <v>21</v>
      </c>
    </row>
    <row r="5" spans="1:16" x14ac:dyDescent="0.25">
      <c r="A5" s="3" t="s">
        <v>10</v>
      </c>
      <c r="C5" s="18" t="s">
        <v>35</v>
      </c>
      <c r="L5" s="1">
        <v>2018</v>
      </c>
      <c r="N5" s="1" t="s">
        <v>22</v>
      </c>
    </row>
    <row r="6" spans="1:16" x14ac:dyDescent="0.25">
      <c r="A6" s="3" t="s">
        <v>47</v>
      </c>
      <c r="C6" s="18" t="s">
        <v>37</v>
      </c>
      <c r="L6" s="1">
        <v>2019</v>
      </c>
      <c r="N6" s="1" t="s">
        <v>23</v>
      </c>
    </row>
    <row r="7" spans="1:16" x14ac:dyDescent="0.25">
      <c r="A7" s="3" t="s">
        <v>11</v>
      </c>
      <c r="C7" s="18" t="s">
        <v>36</v>
      </c>
      <c r="L7" s="1">
        <v>2020</v>
      </c>
      <c r="N7" s="1" t="s">
        <v>24</v>
      </c>
    </row>
    <row r="8" spans="1:16" x14ac:dyDescent="0.25">
      <c r="A8" s="3" t="s">
        <v>13</v>
      </c>
      <c r="C8" s="18" t="s">
        <v>41</v>
      </c>
      <c r="L8" s="1">
        <v>2021</v>
      </c>
      <c r="N8" s="1" t="s">
        <v>25</v>
      </c>
    </row>
    <row r="9" spans="1:16" x14ac:dyDescent="0.25">
      <c r="A9" s="3" t="s">
        <v>12</v>
      </c>
      <c r="C9" s="18" t="s">
        <v>42</v>
      </c>
      <c r="L9" s="1">
        <v>2022</v>
      </c>
      <c r="N9" s="1" t="s">
        <v>26</v>
      </c>
    </row>
    <row r="10" spans="1:16" x14ac:dyDescent="0.25">
      <c r="A10" s="3" t="s">
        <v>0</v>
      </c>
      <c r="C10" s="20" t="s">
        <v>43</v>
      </c>
      <c r="L10" s="1">
        <v>2023</v>
      </c>
      <c r="N10" s="1" t="s">
        <v>27</v>
      </c>
    </row>
    <row r="11" spans="1:16" x14ac:dyDescent="0.25">
      <c r="A11" s="3" t="s">
        <v>7</v>
      </c>
      <c r="L11" s="1">
        <v>2024</v>
      </c>
      <c r="N11" s="1" t="s">
        <v>28</v>
      </c>
    </row>
    <row r="12" spans="1:16" x14ac:dyDescent="0.25">
      <c r="A12" s="3" t="s">
        <v>1</v>
      </c>
      <c r="L12" s="1">
        <v>2025</v>
      </c>
      <c r="N12" s="1" t="s">
        <v>29</v>
      </c>
    </row>
    <row r="13" spans="1:16" x14ac:dyDescent="0.25">
      <c r="A13" s="5" t="s">
        <v>2</v>
      </c>
      <c r="L13" s="1">
        <v>2026</v>
      </c>
      <c r="N13" s="1" t="s">
        <v>30</v>
      </c>
    </row>
    <row r="14" spans="1:16" x14ac:dyDescent="0.25">
      <c r="A14" s="5" t="s">
        <v>44</v>
      </c>
    </row>
  </sheetData>
  <hyperlinks>
    <hyperlink ref="P1" r:id="rId1"/>
  </hyperlinks>
  <pageMargins left="0.7" right="0.7" top="0.75" bottom="0.75" header="0.3" footer="0.3"/>
  <pageSetup paperSize="9" orientation="portrait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2:AH15"/>
  <sheetViews>
    <sheetView zoomScale="90" zoomScaleNormal="90" workbookViewId="0">
      <selection activeCell="B21" sqref="B21"/>
    </sheetView>
  </sheetViews>
  <sheetFormatPr defaultRowHeight="15" x14ac:dyDescent="0.25"/>
  <cols>
    <col min="1" max="1" width="13.42578125" customWidth="1"/>
    <col min="2" max="2" width="22.85546875" customWidth="1"/>
    <col min="3" max="33" width="5.7109375" customWidth="1"/>
  </cols>
  <sheetData>
    <row r="2" spans="1:34" x14ac:dyDescent="0.25">
      <c r="A2" s="9">
        <v>2015</v>
      </c>
      <c r="B2" s="9" t="s">
        <v>27</v>
      </c>
      <c r="C2" s="10">
        <f>DATE($A$2,MONTH($B$2&amp;1),1)</f>
        <v>42248</v>
      </c>
      <c r="D2" s="10">
        <f>C2+1</f>
        <v>42249</v>
      </c>
      <c r="E2" s="10">
        <f t="shared" ref="E2:AC3" si="0">D2+1</f>
        <v>42250</v>
      </c>
      <c r="F2" s="10">
        <f t="shared" si="0"/>
        <v>42251</v>
      </c>
      <c r="G2" s="10">
        <f t="shared" si="0"/>
        <v>42252</v>
      </c>
      <c r="H2" s="10">
        <f t="shared" si="0"/>
        <v>42253</v>
      </c>
      <c r="I2" s="10">
        <f t="shared" si="0"/>
        <v>42254</v>
      </c>
      <c r="J2" s="10">
        <f t="shared" si="0"/>
        <v>42255</v>
      </c>
      <c r="K2" s="10">
        <f t="shared" si="0"/>
        <v>42256</v>
      </c>
      <c r="L2" s="10">
        <f t="shared" si="0"/>
        <v>42257</v>
      </c>
      <c r="M2" s="10">
        <f t="shared" si="0"/>
        <v>42258</v>
      </c>
      <c r="N2" s="10">
        <f t="shared" si="0"/>
        <v>42259</v>
      </c>
      <c r="O2" s="10">
        <f t="shared" si="0"/>
        <v>42260</v>
      </c>
      <c r="P2" s="10">
        <f t="shared" si="0"/>
        <v>42261</v>
      </c>
      <c r="Q2" s="10">
        <f t="shared" si="0"/>
        <v>42262</v>
      </c>
      <c r="R2" s="10">
        <f t="shared" si="0"/>
        <v>42263</v>
      </c>
      <c r="S2" s="10">
        <f t="shared" si="0"/>
        <v>42264</v>
      </c>
      <c r="T2" s="10">
        <f t="shared" si="0"/>
        <v>42265</v>
      </c>
      <c r="U2" s="10">
        <f t="shared" si="0"/>
        <v>42266</v>
      </c>
      <c r="V2" s="10">
        <f t="shared" si="0"/>
        <v>42267</v>
      </c>
      <c r="W2" s="10">
        <f t="shared" si="0"/>
        <v>42268</v>
      </c>
      <c r="X2" s="10">
        <f t="shared" si="0"/>
        <v>42269</v>
      </c>
      <c r="Y2" s="10">
        <f t="shared" si="0"/>
        <v>42270</v>
      </c>
      <c r="Z2" s="10">
        <f t="shared" si="0"/>
        <v>42271</v>
      </c>
      <c r="AA2" s="10">
        <f t="shared" si="0"/>
        <v>42272</v>
      </c>
      <c r="AB2" s="10">
        <f t="shared" si="0"/>
        <v>42273</v>
      </c>
      <c r="AC2" s="10">
        <f t="shared" si="0"/>
        <v>42274</v>
      </c>
      <c r="AD2" s="10">
        <f>IF(AC2="","",IF(MONTH(AC2+1)&lt;&gt;MONTH(AC2),"",AC2+1))</f>
        <v>42275</v>
      </c>
      <c r="AE2" s="10">
        <f t="shared" ref="AE2:AG3" si="1">IF(AD2="","",IF(MONTH(AD2+1)&lt;&gt;MONTH(AD2),"",AD2+1))</f>
        <v>42276</v>
      </c>
      <c r="AF2" s="10">
        <f t="shared" si="1"/>
        <v>42277</v>
      </c>
      <c r="AG2" s="10" t="str">
        <f t="shared" si="1"/>
        <v/>
      </c>
    </row>
    <row r="3" spans="1:34" x14ac:dyDescent="0.25">
      <c r="A3" s="25" t="s">
        <v>14</v>
      </c>
      <c r="B3" s="25" t="s">
        <v>4</v>
      </c>
      <c r="C3" s="22">
        <f>DATE($A$2,MONTH($B$2&amp;1),1)</f>
        <v>42248</v>
      </c>
      <c r="D3" s="22">
        <f>C3+1</f>
        <v>42249</v>
      </c>
      <c r="E3" s="22">
        <f t="shared" si="0"/>
        <v>42250</v>
      </c>
      <c r="F3" s="22">
        <f t="shared" si="0"/>
        <v>42251</v>
      </c>
      <c r="G3" s="22">
        <f t="shared" si="0"/>
        <v>42252</v>
      </c>
      <c r="H3" s="22">
        <f t="shared" si="0"/>
        <v>42253</v>
      </c>
      <c r="I3" s="22">
        <f t="shared" si="0"/>
        <v>42254</v>
      </c>
      <c r="J3" s="22">
        <f t="shared" si="0"/>
        <v>42255</v>
      </c>
      <c r="K3" s="22">
        <f t="shared" si="0"/>
        <v>42256</v>
      </c>
      <c r="L3" s="22">
        <f t="shared" si="0"/>
        <v>42257</v>
      </c>
      <c r="M3" s="22">
        <f t="shared" si="0"/>
        <v>42258</v>
      </c>
      <c r="N3" s="22">
        <f t="shared" si="0"/>
        <v>42259</v>
      </c>
      <c r="O3" s="22">
        <f t="shared" si="0"/>
        <v>42260</v>
      </c>
      <c r="P3" s="22">
        <f t="shared" si="0"/>
        <v>42261</v>
      </c>
      <c r="Q3" s="22">
        <f t="shared" si="0"/>
        <v>42262</v>
      </c>
      <c r="R3" s="22">
        <f t="shared" si="0"/>
        <v>42263</v>
      </c>
      <c r="S3" s="22">
        <f t="shared" si="0"/>
        <v>42264</v>
      </c>
      <c r="T3" s="22">
        <f t="shared" si="0"/>
        <v>42265</v>
      </c>
      <c r="U3" s="22">
        <f t="shared" si="0"/>
        <v>42266</v>
      </c>
      <c r="V3" s="22">
        <f t="shared" si="0"/>
        <v>42267</v>
      </c>
      <c r="W3" s="22">
        <f t="shared" si="0"/>
        <v>42268</v>
      </c>
      <c r="X3" s="22">
        <f t="shared" si="0"/>
        <v>42269</v>
      </c>
      <c r="Y3" s="22">
        <f t="shared" si="0"/>
        <v>42270</v>
      </c>
      <c r="Z3" s="22">
        <f t="shared" si="0"/>
        <v>42271</v>
      </c>
      <c r="AA3" s="22">
        <f t="shared" si="0"/>
        <v>42272</v>
      </c>
      <c r="AB3" s="22">
        <f t="shared" si="0"/>
        <v>42273</v>
      </c>
      <c r="AC3" s="22">
        <f t="shared" si="0"/>
        <v>42274</v>
      </c>
      <c r="AD3" s="22">
        <f>IF(AC3="","",IF(MONTH(AC3+1)&lt;&gt;MONTH(AC3),"",AC3+1))</f>
        <v>42275</v>
      </c>
      <c r="AE3" s="22">
        <f t="shared" si="1"/>
        <v>42276</v>
      </c>
      <c r="AF3" s="22">
        <f t="shared" si="1"/>
        <v>42277</v>
      </c>
      <c r="AG3" s="22" t="str">
        <f t="shared" si="1"/>
        <v/>
      </c>
      <c r="AH3" s="8" t="s">
        <v>34</v>
      </c>
    </row>
    <row r="4" spans="1:34" x14ac:dyDescent="0.25">
      <c r="A4" s="1" t="s">
        <v>15</v>
      </c>
      <c r="B4" s="1" t="s">
        <v>3</v>
      </c>
      <c r="C4" s="1">
        <v>5000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>
        <f>SUM(C4:AG4)</f>
        <v>5000</v>
      </c>
    </row>
    <row r="5" spans="1:34" x14ac:dyDescent="0.25">
      <c r="A5" s="1" t="s">
        <v>15</v>
      </c>
      <c r="B5" s="1" t="s">
        <v>6</v>
      </c>
      <c r="C5" s="1">
        <v>5000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>
        <f t="shared" ref="AH5:AH15" si="2">SUM(C5:AG5)</f>
        <v>5000</v>
      </c>
    </row>
    <row r="6" spans="1:34" x14ac:dyDescent="0.25">
      <c r="A6" s="1" t="s">
        <v>17</v>
      </c>
      <c r="B6" s="1" t="s">
        <v>10</v>
      </c>
      <c r="C6" s="1">
        <v>5000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>
        <f t="shared" si="2"/>
        <v>5000</v>
      </c>
    </row>
    <row r="7" spans="1:34" x14ac:dyDescent="0.25">
      <c r="A7" s="1" t="s">
        <v>17</v>
      </c>
      <c r="B7" s="1" t="s">
        <v>47</v>
      </c>
      <c r="C7" s="1">
        <v>5000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>
        <f t="shared" si="2"/>
        <v>5000</v>
      </c>
    </row>
    <row r="8" spans="1:34" x14ac:dyDescent="0.25">
      <c r="A8" s="1" t="s">
        <v>17</v>
      </c>
      <c r="B8" s="1" t="s">
        <v>11</v>
      </c>
      <c r="C8" s="1">
        <v>5000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>
        <f t="shared" si="2"/>
        <v>5000</v>
      </c>
    </row>
    <row r="9" spans="1:34" x14ac:dyDescent="0.25">
      <c r="A9" s="1" t="s">
        <v>17</v>
      </c>
      <c r="B9" s="1" t="s">
        <v>13</v>
      </c>
      <c r="C9" s="1">
        <v>5000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>
        <f t="shared" si="2"/>
        <v>5000</v>
      </c>
    </row>
    <row r="10" spans="1:34" x14ac:dyDescent="0.25">
      <c r="A10" s="1" t="s">
        <v>17</v>
      </c>
      <c r="B10" s="1" t="s">
        <v>12</v>
      </c>
      <c r="C10" s="1">
        <v>5000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>
        <f t="shared" si="2"/>
        <v>5000</v>
      </c>
    </row>
    <row r="11" spans="1:34" x14ac:dyDescent="0.25">
      <c r="A11" s="1" t="s">
        <v>16</v>
      </c>
      <c r="B11" s="1" t="s">
        <v>0</v>
      </c>
      <c r="C11" s="1">
        <v>5000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>
        <f t="shared" si="2"/>
        <v>5000</v>
      </c>
    </row>
    <row r="12" spans="1:34" x14ac:dyDescent="0.25">
      <c r="A12" s="1" t="s">
        <v>16</v>
      </c>
      <c r="B12" s="1" t="s">
        <v>7</v>
      </c>
      <c r="C12" s="1">
        <v>5000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>
        <f t="shared" si="2"/>
        <v>5000</v>
      </c>
    </row>
    <row r="13" spans="1:34" x14ac:dyDescent="0.25">
      <c r="A13" s="1" t="s">
        <v>16</v>
      </c>
      <c r="B13" s="1" t="s">
        <v>1</v>
      </c>
      <c r="C13" s="1">
        <v>5000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>
        <f t="shared" si="2"/>
        <v>5000</v>
      </c>
    </row>
    <row r="14" spans="1:34" x14ac:dyDescent="0.25">
      <c r="A14" s="1" t="s">
        <v>16</v>
      </c>
      <c r="B14" s="1" t="s">
        <v>2</v>
      </c>
      <c r="C14" s="1">
        <v>5000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>
        <f t="shared" si="2"/>
        <v>5000</v>
      </c>
    </row>
    <row r="15" spans="1:34" x14ac:dyDescent="0.25">
      <c r="A15" s="15" t="s">
        <v>16</v>
      </c>
      <c r="B15" s="15" t="s">
        <v>44</v>
      </c>
      <c r="C15" s="1">
        <v>5000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>
        <f t="shared" si="2"/>
        <v>5000</v>
      </c>
    </row>
  </sheetData>
  <sortState ref="A4:B6">
    <sortCondition ref="B4:B6"/>
  </sortState>
  <conditionalFormatting sqref="C3:AG15">
    <cfRule type="expression" dxfId="7" priority="1">
      <formula>WEEKDAY(C$3,2)&gt;5</formula>
    </cfRule>
  </conditionalFormatting>
  <dataValidations count="2">
    <dataValidation type="list" allowBlank="1" showInputMessage="1" showErrorMessage="1" sqref="A2">
      <formula1>godine</formula1>
    </dataValidation>
    <dataValidation type="list" allowBlank="1" showInputMessage="1" showErrorMessage="1" sqref="B2">
      <formula1>mjesec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15"/>
  <sheetViews>
    <sheetView zoomScale="80" zoomScaleNormal="80" workbookViewId="0">
      <selection activeCell="F21" sqref="F21"/>
    </sheetView>
  </sheetViews>
  <sheetFormatPr defaultRowHeight="15" x14ac:dyDescent="0.25"/>
  <cols>
    <col min="1" max="1" width="12.28515625" customWidth="1"/>
    <col min="2" max="2" width="24.7109375" customWidth="1"/>
    <col min="3" max="33" width="6.7109375" customWidth="1"/>
    <col min="37" max="41" width="0" hidden="1" customWidth="1"/>
  </cols>
  <sheetData>
    <row r="1" spans="1:41" x14ac:dyDescent="0.25">
      <c r="AK1" t="str">
        <f>stanje!A1</f>
        <v>VRSTA MESA</v>
      </c>
      <c r="AL1" t="str">
        <f>stanje!B1</f>
        <v>SIROVINA</v>
      </c>
      <c r="AM1" t="str">
        <f>stanje!C1</f>
        <v>ULAZ</v>
      </c>
      <c r="AN1" t="str">
        <f>stanje!D1</f>
        <v>IZLAZ</v>
      </c>
      <c r="AO1" t="str">
        <f>stanje!E1</f>
        <v>STANJE</v>
      </c>
    </row>
    <row r="2" spans="1:41" x14ac:dyDescent="0.25">
      <c r="A2" s="9">
        <f>ulaz!A2</f>
        <v>2015</v>
      </c>
      <c r="B2" s="9" t="str">
        <f>ulaz!B2</f>
        <v>rujan</v>
      </c>
      <c r="C2" s="10">
        <f>DATE($A$2,MONTH($B$2&amp;1),1)</f>
        <v>42248</v>
      </c>
      <c r="D2" s="10">
        <f>C2+1</f>
        <v>42249</v>
      </c>
      <c r="E2" s="10">
        <f t="shared" ref="E2:AC3" si="0">D2+1</f>
        <v>42250</v>
      </c>
      <c r="F2" s="10">
        <f t="shared" si="0"/>
        <v>42251</v>
      </c>
      <c r="G2" s="10">
        <f t="shared" si="0"/>
        <v>42252</v>
      </c>
      <c r="H2" s="10">
        <f t="shared" si="0"/>
        <v>42253</v>
      </c>
      <c r="I2" s="10">
        <f t="shared" si="0"/>
        <v>42254</v>
      </c>
      <c r="J2" s="10">
        <f t="shared" si="0"/>
        <v>42255</v>
      </c>
      <c r="K2" s="10">
        <f t="shared" si="0"/>
        <v>42256</v>
      </c>
      <c r="L2" s="10">
        <f t="shared" si="0"/>
        <v>42257</v>
      </c>
      <c r="M2" s="10">
        <f t="shared" si="0"/>
        <v>42258</v>
      </c>
      <c r="N2" s="10">
        <f t="shared" si="0"/>
        <v>42259</v>
      </c>
      <c r="O2" s="10">
        <f t="shared" si="0"/>
        <v>42260</v>
      </c>
      <c r="P2" s="10">
        <f t="shared" si="0"/>
        <v>42261</v>
      </c>
      <c r="Q2" s="10">
        <f t="shared" si="0"/>
        <v>42262</v>
      </c>
      <c r="R2" s="10">
        <f t="shared" si="0"/>
        <v>42263</v>
      </c>
      <c r="S2" s="10">
        <f t="shared" si="0"/>
        <v>42264</v>
      </c>
      <c r="T2" s="10">
        <f t="shared" si="0"/>
        <v>42265</v>
      </c>
      <c r="U2" s="10">
        <f t="shared" si="0"/>
        <v>42266</v>
      </c>
      <c r="V2" s="10">
        <f t="shared" si="0"/>
        <v>42267</v>
      </c>
      <c r="W2" s="10">
        <f t="shared" si="0"/>
        <v>42268</v>
      </c>
      <c r="X2" s="10">
        <f t="shared" si="0"/>
        <v>42269</v>
      </c>
      <c r="Y2" s="10">
        <f t="shared" si="0"/>
        <v>42270</v>
      </c>
      <c r="Z2" s="10">
        <f t="shared" si="0"/>
        <v>42271</v>
      </c>
      <c r="AA2" s="10">
        <f t="shared" si="0"/>
        <v>42272</v>
      </c>
      <c r="AB2" s="10">
        <f t="shared" si="0"/>
        <v>42273</v>
      </c>
      <c r="AC2" s="10">
        <f t="shared" si="0"/>
        <v>42274</v>
      </c>
      <c r="AD2" s="10">
        <f>IF(AC2="","",IF(MONTH(AC2+1)&lt;&gt;MONTH(AC2),"",AC2+1))</f>
        <v>42275</v>
      </c>
      <c r="AE2" s="10">
        <f t="shared" ref="AE2:AG3" si="1">IF(AD2="","",IF(MONTH(AD2+1)&lt;&gt;MONTH(AD2),"",AD2+1))</f>
        <v>42276</v>
      </c>
      <c r="AF2" s="10">
        <f t="shared" si="1"/>
        <v>42277</v>
      </c>
      <c r="AG2" s="10" t="str">
        <f t="shared" si="1"/>
        <v/>
      </c>
      <c r="AK2" t="str">
        <f>stanje!A2</f>
        <v>junetina</v>
      </c>
      <c r="AL2" t="str">
        <f>stanje!B2</f>
        <v>juneći but</v>
      </c>
      <c r="AM2">
        <f>stanje!C2</f>
        <v>5000</v>
      </c>
      <c r="AN2">
        <f>stanje!D2</f>
        <v>1000</v>
      </c>
      <c r="AO2">
        <f>stanje!E2</f>
        <v>4000</v>
      </c>
    </row>
    <row r="3" spans="1:41" x14ac:dyDescent="0.25">
      <c r="A3" s="11" t="s">
        <v>14</v>
      </c>
      <c r="B3" s="11" t="s">
        <v>4</v>
      </c>
      <c r="C3" s="17">
        <f>DATE($A$2,MONTH($B$2&amp;1),1)</f>
        <v>42248</v>
      </c>
      <c r="D3" s="17">
        <f>C3+1</f>
        <v>42249</v>
      </c>
      <c r="E3" s="17">
        <f t="shared" si="0"/>
        <v>42250</v>
      </c>
      <c r="F3" s="17">
        <f t="shared" si="0"/>
        <v>42251</v>
      </c>
      <c r="G3" s="17">
        <f t="shared" si="0"/>
        <v>42252</v>
      </c>
      <c r="H3" s="17">
        <f t="shared" si="0"/>
        <v>42253</v>
      </c>
      <c r="I3" s="17">
        <f t="shared" si="0"/>
        <v>42254</v>
      </c>
      <c r="J3" s="17">
        <f t="shared" si="0"/>
        <v>42255</v>
      </c>
      <c r="K3" s="17">
        <f t="shared" si="0"/>
        <v>42256</v>
      </c>
      <c r="L3" s="17">
        <f t="shared" si="0"/>
        <v>42257</v>
      </c>
      <c r="M3" s="17">
        <f t="shared" si="0"/>
        <v>42258</v>
      </c>
      <c r="N3" s="17">
        <f t="shared" si="0"/>
        <v>42259</v>
      </c>
      <c r="O3" s="17">
        <f t="shared" si="0"/>
        <v>42260</v>
      </c>
      <c r="P3" s="17">
        <f t="shared" si="0"/>
        <v>42261</v>
      </c>
      <c r="Q3" s="17">
        <f t="shared" si="0"/>
        <v>42262</v>
      </c>
      <c r="R3" s="17">
        <f t="shared" si="0"/>
        <v>42263</v>
      </c>
      <c r="S3" s="17">
        <f t="shared" si="0"/>
        <v>42264</v>
      </c>
      <c r="T3" s="17">
        <f t="shared" si="0"/>
        <v>42265</v>
      </c>
      <c r="U3" s="17">
        <f t="shared" si="0"/>
        <v>42266</v>
      </c>
      <c r="V3" s="17">
        <f t="shared" si="0"/>
        <v>42267</v>
      </c>
      <c r="W3" s="17">
        <f t="shared" si="0"/>
        <v>42268</v>
      </c>
      <c r="X3" s="17">
        <f t="shared" si="0"/>
        <v>42269</v>
      </c>
      <c r="Y3" s="17">
        <f t="shared" si="0"/>
        <v>42270</v>
      </c>
      <c r="Z3" s="17">
        <f t="shared" si="0"/>
        <v>42271</v>
      </c>
      <c r="AA3" s="17">
        <f t="shared" si="0"/>
        <v>42272</v>
      </c>
      <c r="AB3" s="17">
        <f t="shared" si="0"/>
        <v>42273</v>
      </c>
      <c r="AC3" s="17">
        <f t="shared" si="0"/>
        <v>42274</v>
      </c>
      <c r="AD3" s="17">
        <f>IF(AC3="","",IF(MONTH(AC3+1)&lt;&gt;MONTH(AC3),"",AC3+1))</f>
        <v>42275</v>
      </c>
      <c r="AE3" s="17">
        <f t="shared" si="1"/>
        <v>42276</v>
      </c>
      <c r="AF3" s="17">
        <f t="shared" si="1"/>
        <v>42277</v>
      </c>
      <c r="AG3" s="17" t="str">
        <f t="shared" si="1"/>
        <v/>
      </c>
      <c r="AH3" s="8" t="s">
        <v>34</v>
      </c>
      <c r="AK3" t="str">
        <f>stanje!A3</f>
        <v>junetina</v>
      </c>
      <c r="AL3" t="str">
        <f>stanje!B3</f>
        <v>mljeveno meso juneće</v>
      </c>
      <c r="AM3">
        <f>stanje!C3</f>
        <v>5000</v>
      </c>
      <c r="AN3">
        <f>stanje!D3</f>
        <v>1830</v>
      </c>
      <c r="AO3">
        <f>stanje!E3</f>
        <v>3170</v>
      </c>
    </row>
    <row r="4" spans="1:41" x14ac:dyDescent="0.25">
      <c r="A4" s="1" t="s">
        <v>15</v>
      </c>
      <c r="B4" s="1" t="s">
        <v>3</v>
      </c>
      <c r="C4" s="16">
        <f>IF(prodano!C12&gt;0,prodano!C12*normativ!$J$2,0)</f>
        <v>250</v>
      </c>
      <c r="D4" s="16">
        <f>IF(prodano!D12&gt;0,prodano!D12*normativ!$J$2,0)</f>
        <v>250</v>
      </c>
      <c r="E4" s="16">
        <f>IF(prodano!E12&gt;0,prodano!E12*normativ!$J$2,0)</f>
        <v>500</v>
      </c>
      <c r="F4" s="16">
        <f>IF(prodano!F12&gt;0,prodano!F12*normativ!$J$2,0)</f>
        <v>0</v>
      </c>
      <c r="G4" s="16">
        <f>IF(prodano!G12&gt;0,prodano!G12*normativ!$J$2,0)</f>
        <v>0</v>
      </c>
      <c r="H4" s="16">
        <f>IF(prodano!H12&gt;0,prodano!H12*normativ!$J$2,0)</f>
        <v>0</v>
      </c>
      <c r="I4" s="16">
        <f>IF(prodano!I12&gt;0,prodano!I12*normativ!$J$2,0)</f>
        <v>0</v>
      </c>
      <c r="J4" s="16">
        <f>IF(prodano!J12&gt;0,prodano!J12*normativ!$J$2,0)</f>
        <v>0</v>
      </c>
      <c r="K4" s="16">
        <f>IF(prodano!K12&gt;0,prodano!K12*normativ!$J$2,0)</f>
        <v>0</v>
      </c>
      <c r="L4" s="16">
        <f>IF(prodano!L12&gt;0,prodano!L12*normativ!$J$2,0)</f>
        <v>0</v>
      </c>
      <c r="M4" s="16">
        <f>IF(prodano!M12&gt;0,prodano!M12*normativ!$J$2,0)</f>
        <v>0</v>
      </c>
      <c r="N4" s="16">
        <f>IF(prodano!N12&gt;0,prodano!N12*normativ!$J$2,0)</f>
        <v>0</v>
      </c>
      <c r="O4" s="16">
        <f>IF(prodano!O12&gt;0,prodano!O12*normativ!$J$2,0)</f>
        <v>0</v>
      </c>
      <c r="P4" s="16">
        <f>IF(prodano!P12&gt;0,prodano!P12*normativ!$J$2,0)</f>
        <v>0</v>
      </c>
      <c r="Q4" s="16">
        <f>IF(prodano!Q12&gt;0,prodano!Q12*normativ!$J$2,0)</f>
        <v>0</v>
      </c>
      <c r="R4" s="16">
        <f>IF(prodano!R12&gt;0,prodano!R12*normativ!$J$2,0)</f>
        <v>0</v>
      </c>
      <c r="S4" s="16">
        <f>IF(prodano!S12&gt;0,prodano!S12*normativ!$J$2,0)</f>
        <v>0</v>
      </c>
      <c r="T4" s="16">
        <f>IF(prodano!T12&gt;0,prodano!T12*normativ!$J$2,0)</f>
        <v>0</v>
      </c>
      <c r="U4" s="16">
        <f>IF(prodano!U12&gt;0,prodano!U12*normativ!$J$2,0)</f>
        <v>0</v>
      </c>
      <c r="V4" s="16">
        <f>IF(prodano!V12&gt;0,prodano!V12*normativ!$J$2,0)</f>
        <v>0</v>
      </c>
      <c r="W4" s="16">
        <f>IF(prodano!W12&gt;0,prodano!W12*normativ!$J$2,0)</f>
        <v>0</v>
      </c>
      <c r="X4" s="16">
        <f>IF(prodano!X12&gt;0,prodano!X12*normativ!$J$2,0)</f>
        <v>0</v>
      </c>
      <c r="Y4" s="16">
        <f>IF(prodano!Y12&gt;0,prodano!Y12*normativ!$J$2,0)</f>
        <v>0</v>
      </c>
      <c r="Z4" s="16">
        <f>IF(prodano!Z12&gt;0,prodano!Z12*normativ!$J$2,0)</f>
        <v>0</v>
      </c>
      <c r="AA4" s="16">
        <f>IF(prodano!AA12&gt;0,prodano!AA12*normativ!$J$2,0)</f>
        <v>0</v>
      </c>
      <c r="AB4" s="16">
        <f>IF(prodano!AB12&gt;0,prodano!AB12*normativ!$J$2,0)</f>
        <v>0</v>
      </c>
      <c r="AC4" s="16">
        <f>IF(prodano!AC12&gt;0,prodano!AC12*normativ!$J$2,0)</f>
        <v>0</v>
      </c>
      <c r="AD4" s="16">
        <f>IF(prodano!AD12&gt;0,prodano!AD12*normativ!$J$2,0)</f>
        <v>0</v>
      </c>
      <c r="AE4" s="16">
        <f>IF(prodano!AE12&gt;0,prodano!AE12*normativ!$J$2,0)</f>
        <v>0</v>
      </c>
      <c r="AF4" s="16">
        <f>IF(prodano!AF12&gt;0,prodano!AF12*normativ!$J$2,0)</f>
        <v>0</v>
      </c>
      <c r="AG4" s="16">
        <f>IF(prodano!AG12&gt;0,prodano!AG12*normativ!$J$2,0)</f>
        <v>0</v>
      </c>
      <c r="AH4" s="1">
        <f>SUM(C4:AG4)</f>
        <v>1000</v>
      </c>
      <c r="AK4" t="str">
        <f>stanje!A4</f>
        <v>piletina</v>
      </c>
      <c r="AL4" t="str">
        <f>stanje!B4</f>
        <v>mljeveno meso piletina</v>
      </c>
      <c r="AM4">
        <f>stanje!C4</f>
        <v>5000</v>
      </c>
      <c r="AN4">
        <f>stanje!D4</f>
        <v>0</v>
      </c>
      <c r="AO4">
        <f>stanje!E4</f>
        <v>5000</v>
      </c>
    </row>
    <row r="5" spans="1:41" x14ac:dyDescent="0.25">
      <c r="A5" s="1" t="s">
        <v>15</v>
      </c>
      <c r="B5" s="1" t="s">
        <v>6</v>
      </c>
      <c r="C5" s="16">
        <f>IF(prodano!C4&gt;0,prodano!C4*normativ!$B$4,0)+IF(prodano!C5&gt;0,prodano!C5*normativ!$C$4,0)+IF(prodano!C6&gt;0,prodano!C6*normativ!$D$4,0)+IF(prodano!C8&gt;0,prodano!C8*normativ!$F$4,0)+IF(prodano!C9&gt;0,prodano!C9*normativ!$G$4,0)</f>
        <v>1430</v>
      </c>
      <c r="D5" s="16">
        <f>IF(prodano!D4&gt;0,prodano!D4*normativ!$B$4,0)+IF(prodano!D5&gt;0,prodano!D5*normativ!$C$4,0)+IF(prodano!D6&gt;0,prodano!D6*normativ!$D$4,0)+IF(prodano!D8&gt;0,prodano!D8*normativ!$F$4,0)+IF(prodano!D9&gt;0,prodano!D9*normativ!$G$4,0)</f>
        <v>400</v>
      </c>
      <c r="E5" s="16">
        <f>IF(prodano!E4&gt;0,prodano!E4*normativ!$B$4,0)+IF(prodano!E5&gt;0,prodano!E5*normativ!$C$4,0)+IF(prodano!E6&gt;0,prodano!E6*normativ!$D$4,0)+IF(prodano!E8&gt;0,prodano!E8*normativ!$F$4,0)+IF(prodano!E9&gt;0,prodano!E9*normativ!$G$4,0)</f>
        <v>0</v>
      </c>
      <c r="F5" s="16">
        <f>IF(prodano!F4&gt;0,prodano!F4*normativ!$B$4,0)+IF(prodano!F5&gt;0,prodano!F5*normativ!$C$4,0)+IF(prodano!F6&gt;0,prodano!F6*normativ!$D$4,0)+IF(prodano!F8&gt;0,prodano!F8*normativ!$F$4,0)+IF(prodano!F9&gt;0,prodano!F9*normativ!$G$4,0)</f>
        <v>0</v>
      </c>
      <c r="G5" s="16">
        <f>IF(prodano!G4&gt;0,prodano!G4*normativ!$B$4,0)+IF(prodano!G5&gt;0,prodano!G5*normativ!$C$4,0)+IF(prodano!G6&gt;0,prodano!G6*normativ!$D$4,0)+IF(prodano!G8&gt;0,prodano!G8*normativ!$F$4,0)+IF(prodano!G9&gt;0,prodano!G9*normativ!$G$4,0)</f>
        <v>0</v>
      </c>
      <c r="H5" s="16">
        <f>IF(prodano!H4&gt;0,prodano!H4*normativ!$B$4,0)+IF(prodano!H5&gt;0,prodano!H5*normativ!$C$4,0)+IF(prodano!H6&gt;0,prodano!H6*normativ!$D$4,0)+IF(prodano!H8&gt;0,prodano!H8*normativ!$F$4,0)+IF(prodano!H9&gt;0,prodano!H9*normativ!$G$4,0)</f>
        <v>0</v>
      </c>
      <c r="I5" s="16">
        <f>IF(prodano!I4&gt;0,prodano!I4*normativ!$B$4,0)+IF(prodano!I5&gt;0,prodano!I5*normativ!$C$4,0)+IF(prodano!I6&gt;0,prodano!I6*normativ!$D$4,0)+IF(prodano!I8&gt;0,prodano!I8*normativ!$F$4,0)+IF(prodano!I9&gt;0,prodano!I9*normativ!$G$4,0)</f>
        <v>0</v>
      </c>
      <c r="J5" s="16">
        <f>IF(prodano!J4&gt;0,prodano!J4*normativ!$B$4,0)+IF(prodano!J5&gt;0,prodano!J5*normativ!$C$4,0)+IF(prodano!J6&gt;0,prodano!J6*normativ!$D$4,0)+IF(prodano!J8&gt;0,prodano!J8*normativ!$F$4,0)+IF(prodano!J9&gt;0,prodano!J9*normativ!$G$4,0)</f>
        <v>0</v>
      </c>
      <c r="K5" s="16">
        <f>IF(prodano!K4&gt;0,prodano!K4*normativ!$B$4,0)+IF(prodano!K5&gt;0,prodano!K5*normativ!$C$4,0)+IF(prodano!K6&gt;0,prodano!K6*normativ!$D$4,0)+IF(prodano!K8&gt;0,prodano!K8*normativ!$F$4,0)+IF(prodano!K9&gt;0,prodano!K9*normativ!$G$4,0)</f>
        <v>0</v>
      </c>
      <c r="L5" s="16">
        <f>IF(prodano!L4&gt;0,prodano!L4*normativ!$B$4,0)+IF(prodano!L5&gt;0,prodano!L5*normativ!$C$4,0)+IF(prodano!L6&gt;0,prodano!L6*normativ!$D$4,0)+IF(prodano!L8&gt;0,prodano!L8*normativ!$F$4,0)+IF(prodano!L9&gt;0,prodano!L9*normativ!$G$4,0)</f>
        <v>0</v>
      </c>
      <c r="M5" s="16">
        <f>IF(prodano!M4&gt;0,prodano!M4*normativ!$B$4,0)+IF(prodano!M5&gt;0,prodano!M5*normativ!$C$4,0)+IF(prodano!M6&gt;0,prodano!M6*normativ!$D$4,0)+IF(prodano!M8&gt;0,prodano!M8*normativ!$F$4,0)+IF(prodano!M9&gt;0,prodano!M9*normativ!$G$4,0)</f>
        <v>0</v>
      </c>
      <c r="N5" s="16">
        <f>IF(prodano!N4&gt;0,prodano!N4*normativ!$B$4,0)+IF(prodano!N5&gt;0,prodano!N5*normativ!$C$4,0)+IF(prodano!N6&gt;0,prodano!N6*normativ!$D$4,0)+IF(prodano!N8&gt;0,prodano!N8*normativ!$F$4,0)+IF(prodano!N9&gt;0,prodano!N9*normativ!$G$4,0)</f>
        <v>0</v>
      </c>
      <c r="O5" s="16">
        <f>IF(prodano!O4&gt;0,prodano!O4*normativ!$B$4,0)+IF(prodano!O5&gt;0,prodano!O5*normativ!$C$4,0)+IF(prodano!O6&gt;0,prodano!O6*normativ!$D$4,0)+IF(prodano!O8&gt;0,prodano!O8*normativ!$F$4,0)+IF(prodano!O9&gt;0,prodano!O9*normativ!$G$4,0)</f>
        <v>0</v>
      </c>
      <c r="P5" s="16">
        <f>IF(prodano!P4&gt;0,prodano!P4*normativ!$B$4,0)+IF(prodano!P5&gt;0,prodano!P5*normativ!$C$4,0)+IF(prodano!P6&gt;0,prodano!P6*normativ!$D$4,0)+IF(prodano!P8&gt;0,prodano!P8*normativ!$F$4,0)+IF(prodano!P9&gt;0,prodano!P9*normativ!$G$4,0)</f>
        <v>0</v>
      </c>
      <c r="Q5" s="16">
        <f>IF(prodano!Q4&gt;0,prodano!Q4*normativ!$B$4,0)+IF(prodano!Q5&gt;0,prodano!Q5*normativ!$C$4,0)+IF(prodano!Q6&gt;0,prodano!Q6*normativ!$D$4,0)+IF(prodano!Q8&gt;0,prodano!Q8*normativ!$F$4,0)+IF(prodano!Q9&gt;0,prodano!Q9*normativ!$G$4,0)</f>
        <v>0</v>
      </c>
      <c r="R5" s="16">
        <f>IF(prodano!R4&gt;0,prodano!R4*normativ!$B$4,0)+IF(prodano!R5&gt;0,prodano!R5*normativ!$C$4,0)+IF(prodano!R6&gt;0,prodano!R6*normativ!$D$4,0)+IF(prodano!R8&gt;0,prodano!R8*normativ!$F$4,0)+IF(prodano!R9&gt;0,prodano!R9*normativ!$G$4,0)</f>
        <v>0</v>
      </c>
      <c r="S5" s="16">
        <f>IF(prodano!S4&gt;0,prodano!S4*normativ!$B$4,0)+IF(prodano!S5&gt;0,prodano!S5*normativ!$C$4,0)+IF(prodano!S6&gt;0,prodano!S6*normativ!$D$4,0)+IF(prodano!S8&gt;0,prodano!S8*normativ!$F$4,0)+IF(prodano!S9&gt;0,prodano!S9*normativ!$G$4,0)</f>
        <v>0</v>
      </c>
      <c r="T5" s="16">
        <f>IF(prodano!T4&gt;0,prodano!T4*normativ!$B$4,0)+IF(prodano!T5&gt;0,prodano!T5*normativ!$C$4,0)+IF(prodano!T6&gt;0,prodano!T6*normativ!$D$4,0)+IF(prodano!T8&gt;0,prodano!T8*normativ!$F$4,0)+IF(prodano!T9&gt;0,prodano!T9*normativ!$G$4,0)</f>
        <v>0</v>
      </c>
      <c r="U5" s="16">
        <f>IF(prodano!U4&gt;0,prodano!U4*normativ!$B$4,0)+IF(prodano!U5&gt;0,prodano!U5*normativ!$C$4,0)+IF(prodano!U6&gt;0,prodano!U6*normativ!$D$4,0)+IF(prodano!U8&gt;0,prodano!U8*normativ!$F$4,0)+IF(prodano!U9&gt;0,prodano!U9*normativ!$G$4,0)</f>
        <v>0</v>
      </c>
      <c r="V5" s="16">
        <f>IF(prodano!V4&gt;0,prodano!V4*normativ!$B$4,0)+IF(prodano!V5&gt;0,prodano!V5*normativ!$C$4,0)+IF(prodano!V6&gt;0,prodano!V6*normativ!$D$4,0)+IF(prodano!V8&gt;0,prodano!V8*normativ!$F$4,0)+IF(prodano!V9&gt;0,prodano!V9*normativ!$G$4,0)</f>
        <v>0</v>
      </c>
      <c r="W5" s="16">
        <f>IF(prodano!W4&gt;0,prodano!W4*normativ!$B$4,0)+IF(prodano!W5&gt;0,prodano!W5*normativ!$C$4,0)+IF(prodano!W6&gt;0,prodano!W6*normativ!$D$4,0)+IF(prodano!W8&gt;0,prodano!W8*normativ!$F$4,0)+IF(prodano!W9&gt;0,prodano!W9*normativ!$G$4,0)</f>
        <v>0</v>
      </c>
      <c r="X5" s="16">
        <f>IF(prodano!X4&gt;0,prodano!X4*normativ!$B$4,0)+IF(prodano!X5&gt;0,prodano!X5*normativ!$C$4,0)+IF(prodano!X6&gt;0,prodano!X6*normativ!$D$4,0)+IF(prodano!X8&gt;0,prodano!X8*normativ!$F$4,0)+IF(prodano!X9&gt;0,prodano!X9*normativ!$G$4,0)</f>
        <v>0</v>
      </c>
      <c r="Y5" s="16">
        <f>IF(prodano!Y4&gt;0,prodano!Y4*normativ!$B$4,0)+IF(prodano!Y5&gt;0,prodano!Y5*normativ!$C$4,0)+IF(prodano!Y6&gt;0,prodano!Y6*normativ!$D$4,0)+IF(prodano!Y8&gt;0,prodano!Y8*normativ!$F$4,0)+IF(prodano!Y9&gt;0,prodano!Y9*normativ!$G$4,0)</f>
        <v>0</v>
      </c>
      <c r="Z5" s="16">
        <f>IF(prodano!Z4&gt;0,prodano!Z4*normativ!$B$4,0)+IF(prodano!Z5&gt;0,prodano!Z5*normativ!$C$4,0)+IF(prodano!Z6&gt;0,prodano!Z6*normativ!$D$4,0)+IF(prodano!Z8&gt;0,prodano!Z8*normativ!$F$4,0)+IF(prodano!Z9&gt;0,prodano!Z9*normativ!$G$4,0)</f>
        <v>0</v>
      </c>
      <c r="AA5" s="16">
        <f>IF(prodano!AA4&gt;0,prodano!AA4*normativ!$B$4,0)+IF(prodano!AA5&gt;0,prodano!AA5*normativ!$C$4,0)+IF(prodano!AA6&gt;0,prodano!AA6*normativ!$D$4,0)+IF(prodano!AA8&gt;0,prodano!AA8*normativ!$F$4,0)+IF(prodano!AA9&gt;0,prodano!AA9*normativ!$G$4,0)</f>
        <v>0</v>
      </c>
      <c r="AB5" s="16">
        <f>IF(prodano!AB4&gt;0,prodano!AB4*normativ!$B$4,0)+IF(prodano!AB5&gt;0,prodano!AB5*normativ!$C$4,0)+IF(prodano!AB6&gt;0,prodano!AB6*normativ!$D$4,0)+IF(prodano!AB8&gt;0,prodano!AB8*normativ!$F$4,0)+IF(prodano!AB9&gt;0,prodano!AB9*normativ!$G$4,0)</f>
        <v>0</v>
      </c>
      <c r="AC5" s="16">
        <f>IF(prodano!AC4&gt;0,prodano!AC4*normativ!$B$4,0)+IF(prodano!AC5&gt;0,prodano!AC5*normativ!$C$4,0)+IF(prodano!AC6&gt;0,prodano!AC6*normativ!$D$4,0)+IF(prodano!AC8&gt;0,prodano!AC8*normativ!$F$4,0)+IF(prodano!AC9&gt;0,prodano!AC9*normativ!$G$4,0)</f>
        <v>0</v>
      </c>
      <c r="AD5" s="16">
        <f>IF(prodano!AD4&gt;0,prodano!AD4*normativ!$B$4,0)+IF(prodano!AD5&gt;0,prodano!AD5*normativ!$C$4,0)+IF(prodano!AD6&gt;0,prodano!AD6*normativ!$D$4,0)+IF(prodano!AD8&gt;0,prodano!AD8*normativ!$F$4,0)+IF(prodano!AD9&gt;0,prodano!AD9*normativ!$G$4,0)</f>
        <v>0</v>
      </c>
      <c r="AE5" s="16">
        <f>IF(prodano!AE4&gt;0,prodano!AE4*normativ!$B$4,0)+IF(prodano!AE5&gt;0,prodano!AE5*normativ!$C$4,0)+IF(prodano!AE6&gt;0,prodano!AE6*normativ!$D$4,0)+IF(prodano!AE8&gt;0,prodano!AE8*normativ!$F$4,0)+IF(prodano!AE9&gt;0,prodano!AE9*normativ!$G$4,0)</f>
        <v>0</v>
      </c>
      <c r="AF5" s="16">
        <f>IF(prodano!AF4&gt;0,prodano!AF4*normativ!$B$4,0)+IF(prodano!AF5&gt;0,prodano!AF5*normativ!$C$4,0)+IF(prodano!AF6&gt;0,prodano!AF6*normativ!$D$4,0)+IF(prodano!AF8&gt;0,prodano!AF8*normativ!$F$4,0)+IF(prodano!AF9&gt;0,prodano!AF9*normativ!$G$4,0)</f>
        <v>0</v>
      </c>
      <c r="AG5" s="16">
        <f>IF(prodano!AG4&gt;0,prodano!AG4*normativ!$B$4,0)+IF(prodano!AG5&gt;0,prodano!AG5*normativ!$C$4,0)+IF(prodano!AG6&gt;0,prodano!AG6*normativ!$D$4,0)+IF(prodano!AG8&gt;0,prodano!AG8*normativ!$F$4,0)+IF(prodano!AG9&gt;0,prodano!AG9*normativ!$G$4,0)</f>
        <v>0</v>
      </c>
      <c r="AH5" s="1">
        <f t="shared" ref="AH5:AH15" si="2">SUM(C5:AG5)</f>
        <v>1830</v>
      </c>
      <c r="AK5" t="str">
        <f>stanje!A5</f>
        <v>piletina</v>
      </c>
      <c r="AL5" t="str">
        <f>stanje!B5</f>
        <v>pileće bjelo meso</v>
      </c>
      <c r="AM5">
        <f>stanje!C5</f>
        <v>5000</v>
      </c>
      <c r="AN5">
        <f>stanje!D5</f>
        <v>10650</v>
      </c>
      <c r="AO5">
        <f>stanje!E5</f>
        <v>-5650</v>
      </c>
    </row>
    <row r="6" spans="1:41" x14ac:dyDescent="0.25">
      <c r="A6" s="1" t="s">
        <v>17</v>
      </c>
      <c r="B6" s="1" t="s">
        <v>10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>
        <f>IF(SUM(prodano!AB4:AB6,prodano!AB8)*normativ!$B$4=0,0,SUM(prodano!AB4:AB6,prodano!AB8)*normativ!$B$4)</f>
        <v>0</v>
      </c>
      <c r="AC6" s="16">
        <f>IF(SUM(prodano!AC4:AC6,prodano!AC8)*normativ!$B$4=0,0,SUM(prodano!AC4:AC6,prodano!AC8)*normativ!$B$4)</f>
        <v>0</v>
      </c>
      <c r="AD6" s="16">
        <f>IF(SUM(prodano!AD4:AD6,prodano!AD8)*normativ!$B$4=0,0,SUM(prodano!AD4:AD6,prodano!AD8)*normativ!$B$4)</f>
        <v>0</v>
      </c>
      <c r="AE6" s="16">
        <f>IF(SUM(prodano!AE4:AE6,prodano!AE8)*normativ!$B$4=0,0,SUM(prodano!AE4:AE6,prodano!AE8)*normativ!$B$4)</f>
        <v>0</v>
      </c>
      <c r="AF6" s="16">
        <f>IF(SUM(prodano!AF4:AF6,prodano!AF8)*normativ!$B$4=0,0,SUM(prodano!AF4:AF6,prodano!AF8)*normativ!$B$4)</f>
        <v>0</v>
      </c>
      <c r="AG6" s="16">
        <f>IF(SUM(prodano!AG4:AG6,prodano!AG8)*normativ!$B$4=0,0,SUM(prodano!AG4:AG6,prodano!AG8)*normativ!$B$4)</f>
        <v>0</v>
      </c>
      <c r="AH6" s="1">
        <f t="shared" si="2"/>
        <v>0</v>
      </c>
      <c r="AK6" t="str">
        <f>stanje!A6</f>
        <v>piletina</v>
      </c>
      <c r="AL6" t="str">
        <f>stanje!B6</f>
        <v>piletina batak</v>
      </c>
      <c r="AM6">
        <f>stanje!C6</f>
        <v>5000</v>
      </c>
      <c r="AN6">
        <f>stanje!D6</f>
        <v>0</v>
      </c>
      <c r="AO6">
        <f>stanje!E6</f>
        <v>5000</v>
      </c>
    </row>
    <row r="7" spans="1:41" x14ac:dyDescent="0.25">
      <c r="A7" s="1" t="s">
        <v>17</v>
      </c>
      <c r="B7" s="1" t="s">
        <v>47</v>
      </c>
      <c r="C7" s="16">
        <f>IF(prodano!C11&gt;0,prodano!C11*normativ!$I$6,0)+IF(prodano!C6&gt;0,prodano!C6*normativ!$D$6,0)</f>
        <v>10650</v>
      </c>
      <c r="D7" s="16">
        <f>IF(prodano!D11&gt;0,prodano!D11*normativ!$I$6,0)+IF(prodano!D6&gt;0,prodano!D6*normativ!$D$6,0)</f>
        <v>0</v>
      </c>
      <c r="E7" s="16">
        <f>IF(prodano!E11&gt;0,prodano!E11*normativ!$I$6,0)+IF(prodano!E6&gt;0,prodano!E6*normativ!$D$6,0)</f>
        <v>0</v>
      </c>
      <c r="F7" s="16">
        <f>IF(prodano!F11&gt;0,prodano!F11*normativ!$I$6,0)+IF(prodano!F6&gt;0,prodano!F6*normativ!$D$6,0)</f>
        <v>0</v>
      </c>
      <c r="G7" s="16">
        <f>IF(prodano!G11&gt;0,prodano!G11*normativ!$I$6,0)+IF(prodano!G6&gt;0,prodano!G6*normativ!$D$6,0)</f>
        <v>0</v>
      </c>
      <c r="H7" s="16">
        <f>IF(prodano!H11&gt;0,prodano!H11*normativ!$I$6,0)+IF(prodano!H6&gt;0,prodano!H6*normativ!$D$6,0)</f>
        <v>0</v>
      </c>
      <c r="I7" s="16">
        <f>IF(prodano!I11&gt;0,prodano!I11*normativ!$I$6,0)+IF(prodano!I6&gt;0,prodano!I6*normativ!$D$6,0)</f>
        <v>0</v>
      </c>
      <c r="J7" s="16">
        <f>IF(prodano!J11&gt;0,prodano!J11*normativ!$I$6,0)+IF(prodano!J6&gt;0,prodano!J6*normativ!$D$6,0)</f>
        <v>0</v>
      </c>
      <c r="K7" s="16">
        <f>IF(prodano!K11&gt;0,prodano!K11*normativ!$I$6,0)+IF(prodano!K6&gt;0,prodano!K6*normativ!$D$6,0)</f>
        <v>0</v>
      </c>
      <c r="L7" s="16">
        <f>IF(prodano!L11&gt;0,prodano!L11*normativ!$I$6,0)+IF(prodano!L6&gt;0,prodano!L6*normativ!$D$6,0)</f>
        <v>0</v>
      </c>
      <c r="M7" s="16">
        <f>IF(prodano!M11&gt;0,prodano!M11*normativ!$I$6,0)+IF(prodano!M6&gt;0,prodano!M6*normativ!$D$6,0)</f>
        <v>0</v>
      </c>
      <c r="N7" s="16">
        <f>IF(prodano!N11&gt;0,prodano!N11*normativ!$I$6,0)+IF(prodano!N6&gt;0,prodano!N6*normativ!$D$6,0)</f>
        <v>0</v>
      </c>
      <c r="O7" s="16">
        <f>IF(prodano!O11&gt;0,prodano!O11*normativ!$I$6,0)+IF(prodano!O6&gt;0,prodano!O6*normativ!$D$6,0)</f>
        <v>0</v>
      </c>
      <c r="P7" s="16">
        <f>IF(prodano!P11&gt;0,prodano!P11*normativ!$I$6,0)+IF(prodano!P6&gt;0,prodano!P6*normativ!$D$6,0)</f>
        <v>0</v>
      </c>
      <c r="Q7" s="16">
        <f>IF(prodano!Q11&gt;0,prodano!Q11*normativ!$I$6,0)+IF(prodano!Q6&gt;0,prodano!Q6*normativ!$D$6,0)</f>
        <v>0</v>
      </c>
      <c r="R7" s="16">
        <f>IF(prodano!R11&gt;0,prodano!R11*normativ!$I$6,0)+IF(prodano!R6&gt;0,prodano!R6*normativ!$D$6,0)</f>
        <v>0</v>
      </c>
      <c r="S7" s="16">
        <f>IF(prodano!S11&gt;0,prodano!S11*normativ!$I$6,0)+IF(prodano!S6&gt;0,prodano!S6*normativ!$D$6,0)</f>
        <v>0</v>
      </c>
      <c r="T7" s="16">
        <f>IF(prodano!T11&gt;0,prodano!T11*normativ!$I$6,0)+IF(prodano!T6&gt;0,prodano!T6*normativ!$D$6,0)</f>
        <v>0</v>
      </c>
      <c r="U7" s="16">
        <f>IF(prodano!U11&gt;0,prodano!U11*normativ!$I$6,0)+IF(prodano!U6&gt;0,prodano!U6*normativ!$D$6,0)</f>
        <v>0</v>
      </c>
      <c r="V7" s="16">
        <f>IF(prodano!V11&gt;0,prodano!V11*normativ!$I$6,0)+IF(prodano!V6&gt;0,prodano!V6*normativ!$D$6,0)</f>
        <v>0</v>
      </c>
      <c r="W7" s="16">
        <f>IF(prodano!W11&gt;0,prodano!W11*normativ!$I$6,0)+IF(prodano!W6&gt;0,prodano!W6*normativ!$D$6,0)</f>
        <v>0</v>
      </c>
      <c r="X7" s="16">
        <f>IF(prodano!X11&gt;0,prodano!X11*normativ!$I$6,0)+IF(prodano!X6&gt;0,prodano!X6*normativ!$D$6,0)</f>
        <v>0</v>
      </c>
      <c r="Y7" s="16">
        <f>IF(prodano!Y11&gt;0,prodano!Y11*normativ!$I$6,0)+IF(prodano!Y6&gt;0,prodano!Y6*normativ!$D$6,0)</f>
        <v>0</v>
      </c>
      <c r="Z7" s="16">
        <f>IF(prodano!Z11&gt;0,prodano!Z11*normativ!$I$6,0)+IF(prodano!Z6&gt;0,prodano!Z6*normativ!$D$6,0)</f>
        <v>0</v>
      </c>
      <c r="AA7" s="16">
        <f>IF(prodano!AA11&gt;0,prodano!AA11*normativ!$I$6,0)+IF(prodano!AA6&gt;0,prodano!AA6*normativ!$D$6,0)</f>
        <v>0</v>
      </c>
      <c r="AB7" s="16">
        <f>IF(prodano!AB11&gt;0,prodano!AB11*normativ!$I$6,0)+IF(prodano!AB6&gt;0,prodano!AB6*normativ!$D$6,0)</f>
        <v>0</v>
      </c>
      <c r="AC7" s="16">
        <f>IF(prodano!AC11&gt;0,prodano!AC11*normativ!$I$6,0)+IF(prodano!AC6&gt;0,prodano!AC6*normativ!$D$6,0)</f>
        <v>0</v>
      </c>
      <c r="AD7" s="16">
        <f>IF(prodano!AD11&gt;0,prodano!AD11*normativ!$I$6,0)+IF(prodano!AD6&gt;0,prodano!AD6*normativ!$D$6,0)</f>
        <v>0</v>
      </c>
      <c r="AE7" s="16">
        <f>IF(prodano!AE11&gt;0,prodano!AE11*normativ!$I$6,0)+IF(prodano!AE6&gt;0,prodano!AE6*normativ!$D$6,0)</f>
        <v>0</v>
      </c>
      <c r="AF7" s="16">
        <f>IF(prodano!AF11&gt;0,prodano!AF11*normativ!$I$6,0)+IF(prodano!AF6&gt;0,prodano!AF6*normativ!$D$6,0)</f>
        <v>0</v>
      </c>
      <c r="AG7" s="16">
        <f>IF(prodano!AG11&gt;0,prodano!AG11*normativ!$I$6,0)+IF(prodano!AG6&gt;0,prodano!AG6*normativ!$D$6,0)</f>
        <v>0</v>
      </c>
      <c r="AH7" s="1">
        <f t="shared" si="2"/>
        <v>10650</v>
      </c>
      <c r="AK7" t="str">
        <f>stanje!A7</f>
        <v>piletina</v>
      </c>
      <c r="AL7" t="str">
        <f>stanje!B7</f>
        <v>piletina krila</v>
      </c>
      <c r="AM7">
        <f>stanje!C7</f>
        <v>5000</v>
      </c>
      <c r="AN7">
        <f>stanje!D7</f>
        <v>0</v>
      </c>
      <c r="AO7">
        <f>stanje!E7</f>
        <v>5000</v>
      </c>
    </row>
    <row r="8" spans="1:41" x14ac:dyDescent="0.25">
      <c r="A8" s="1" t="s">
        <v>17</v>
      </c>
      <c r="B8" s="1" t="s">
        <v>11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">
        <f t="shared" si="2"/>
        <v>0</v>
      </c>
      <c r="AK8" t="str">
        <f>stanje!A8</f>
        <v>piletina</v>
      </c>
      <c r="AL8" t="str">
        <f>stanje!B8</f>
        <v>piletina zabatak</v>
      </c>
      <c r="AM8">
        <f>stanje!C8</f>
        <v>5000</v>
      </c>
      <c r="AN8">
        <f>stanje!D8</f>
        <v>0</v>
      </c>
      <c r="AO8">
        <f>stanje!E8</f>
        <v>5000</v>
      </c>
    </row>
    <row r="9" spans="1:41" x14ac:dyDescent="0.25">
      <c r="A9" s="1" t="s">
        <v>17</v>
      </c>
      <c r="B9" s="1" t="s">
        <v>13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">
        <f t="shared" si="2"/>
        <v>0</v>
      </c>
      <c r="AK9" t="str">
        <f>stanje!A9</f>
        <v>svinjetina</v>
      </c>
      <c r="AL9" t="str">
        <f>stanje!B9</f>
        <v>barena slanina</v>
      </c>
      <c r="AM9">
        <f>stanje!C9</f>
        <v>5000</v>
      </c>
      <c r="AN9">
        <f>stanje!D9</f>
        <v>0</v>
      </c>
      <c r="AO9">
        <f>stanje!E9</f>
        <v>5000</v>
      </c>
    </row>
    <row r="10" spans="1:41" x14ac:dyDescent="0.25">
      <c r="A10" s="1" t="s">
        <v>17</v>
      </c>
      <c r="B10" s="1" t="s">
        <v>12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">
        <f t="shared" si="2"/>
        <v>0</v>
      </c>
      <c r="AK10" t="str">
        <f>stanje!A10</f>
        <v>svinjetina</v>
      </c>
      <c r="AL10" t="str">
        <f>stanje!B10</f>
        <v>mljeveno meso svinjsko</v>
      </c>
      <c r="AM10">
        <f>stanje!C10</f>
        <v>5000</v>
      </c>
      <c r="AN10">
        <f>stanje!D10</f>
        <v>0</v>
      </c>
      <c r="AO10">
        <f>stanje!E10</f>
        <v>5000</v>
      </c>
    </row>
    <row r="11" spans="1:41" x14ac:dyDescent="0.25">
      <c r="A11" s="1" t="s">
        <v>16</v>
      </c>
      <c r="B11" s="1" t="s">
        <v>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">
        <f t="shared" si="2"/>
        <v>0</v>
      </c>
      <c r="AK11" t="str">
        <f>stanje!A11</f>
        <v>svinjetina</v>
      </c>
      <c r="AL11" t="str">
        <f>stanje!B11</f>
        <v>roštilj kobasica</v>
      </c>
      <c r="AM11">
        <f>stanje!C11</f>
        <v>5000</v>
      </c>
      <c r="AN11">
        <f>stanje!D11</f>
        <v>100</v>
      </c>
      <c r="AO11">
        <f>stanje!E11</f>
        <v>4900</v>
      </c>
    </row>
    <row r="12" spans="1:41" x14ac:dyDescent="0.25">
      <c r="A12" s="1" t="s">
        <v>16</v>
      </c>
      <c r="B12" s="1" t="s">
        <v>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">
        <f t="shared" si="2"/>
        <v>0</v>
      </c>
      <c r="AK12" t="str">
        <f>stanje!A12</f>
        <v>svinjetina</v>
      </c>
      <c r="AL12" t="str">
        <f>stanje!B12</f>
        <v>svježa slanina</v>
      </c>
      <c r="AM12">
        <f>stanje!C12</f>
        <v>5000</v>
      </c>
      <c r="AN12">
        <f>stanje!D12</f>
        <v>50</v>
      </c>
      <c r="AO12">
        <f>stanje!E12</f>
        <v>4950</v>
      </c>
    </row>
    <row r="13" spans="1:41" x14ac:dyDescent="0.25">
      <c r="A13" s="1" t="s">
        <v>16</v>
      </c>
      <c r="B13" s="1" t="s">
        <v>1</v>
      </c>
      <c r="C13" s="16">
        <f>IF(prodano!C6&gt;0,prodano!C6*normativ!$D$12,0)</f>
        <v>100</v>
      </c>
      <c r="D13" s="16">
        <f>IF(prodano!D6&gt;0,prodano!D6*normativ!$D$12,0)</f>
        <v>0</v>
      </c>
      <c r="E13" s="16">
        <f>IF(prodano!E6&gt;0,prodano!E6*normativ!$D$12,0)</f>
        <v>0</v>
      </c>
      <c r="F13" s="16">
        <f>IF(prodano!F6&gt;0,prodano!F6*normativ!$D$12,0)</f>
        <v>0</v>
      </c>
      <c r="G13" s="16">
        <f>IF(prodano!G6&gt;0,prodano!G6*normativ!$D$12,0)</f>
        <v>0</v>
      </c>
      <c r="H13" s="16">
        <f>IF(prodano!H6&gt;0,prodano!H6*normativ!$D$12,0)</f>
        <v>0</v>
      </c>
      <c r="I13" s="16">
        <f>IF(prodano!I6&gt;0,prodano!I6*normativ!$D$12,0)</f>
        <v>0</v>
      </c>
      <c r="J13" s="16">
        <f>IF(prodano!J6&gt;0,prodano!J6*normativ!$D$12,0)</f>
        <v>0</v>
      </c>
      <c r="K13" s="16">
        <f>IF(prodano!K6&gt;0,prodano!K6*normativ!$D$12,0)</f>
        <v>0</v>
      </c>
      <c r="L13" s="16">
        <f>IF(prodano!L6&gt;0,prodano!L6*normativ!$D$12,0)</f>
        <v>0</v>
      </c>
      <c r="M13" s="16">
        <f>IF(prodano!M6&gt;0,prodano!M6*normativ!$D$12,0)</f>
        <v>0</v>
      </c>
      <c r="N13" s="16">
        <f>IF(prodano!N6&gt;0,prodano!N6*normativ!$D$12,0)</f>
        <v>0</v>
      </c>
      <c r="O13" s="16">
        <f>IF(prodano!O6&gt;0,prodano!O6*normativ!$D$12,0)</f>
        <v>0</v>
      </c>
      <c r="P13" s="16">
        <f>IF(prodano!P6&gt;0,prodano!P6*normativ!$D$12,0)</f>
        <v>0</v>
      </c>
      <c r="Q13" s="16">
        <f>IF(prodano!Q6&gt;0,prodano!Q6*normativ!$D$12,0)</f>
        <v>0</v>
      </c>
      <c r="R13" s="16">
        <f>IF(prodano!R6&gt;0,prodano!R6*normativ!$D$12,0)</f>
        <v>0</v>
      </c>
      <c r="S13" s="16">
        <f>IF(prodano!S6&gt;0,prodano!S6*normativ!$D$12,0)</f>
        <v>0</v>
      </c>
      <c r="T13" s="16">
        <f>IF(prodano!T6&gt;0,prodano!T6*normativ!$D$12,0)</f>
        <v>0</v>
      </c>
      <c r="U13" s="16">
        <f>IF(prodano!U6&gt;0,prodano!U6*normativ!$D$12,0)</f>
        <v>0</v>
      </c>
      <c r="V13" s="16">
        <f>IF(prodano!V6&gt;0,prodano!V6*normativ!$D$12,0)</f>
        <v>0</v>
      </c>
      <c r="W13" s="16">
        <f>IF(prodano!W6&gt;0,prodano!W6*normativ!$D$12,0)</f>
        <v>0</v>
      </c>
      <c r="X13" s="16">
        <f>IF(prodano!X6&gt;0,prodano!X6*normativ!$D$12,0)</f>
        <v>0</v>
      </c>
      <c r="Y13" s="16">
        <f>IF(prodano!Y6&gt;0,prodano!Y6*normativ!$D$12,0)</f>
        <v>0</v>
      </c>
      <c r="Z13" s="16">
        <f>IF(prodano!Z6&gt;0,prodano!Z6*normativ!$D$12,0)</f>
        <v>0</v>
      </c>
      <c r="AA13" s="16">
        <f>IF(prodano!AA6&gt;0,prodano!AA6*normativ!$D$12,0)</f>
        <v>0</v>
      </c>
      <c r="AB13" s="16">
        <f>IF(prodano!AB6&gt;0,prodano!AB6*normativ!$D$12,0)</f>
        <v>0</v>
      </c>
      <c r="AC13" s="16">
        <f>IF(prodano!AC6&gt;0,prodano!AC6*normativ!$D$12,0)</f>
        <v>0</v>
      </c>
      <c r="AD13" s="16">
        <f>IF(prodano!AD6&gt;0,prodano!AD6*normativ!$D$12,0)</f>
        <v>0</v>
      </c>
      <c r="AE13" s="16">
        <f>IF(prodano!AE6&gt;0,prodano!AE6*normativ!$D$12,0)</f>
        <v>0</v>
      </c>
      <c r="AF13" s="16">
        <f>IF(prodano!AF6&gt;0,prodano!AF6*normativ!$D$12,0)</f>
        <v>0</v>
      </c>
      <c r="AG13" s="16">
        <f>IF(prodano!AG6&gt;0,prodano!AG6*normativ!$D$12,0)</f>
        <v>0</v>
      </c>
      <c r="AH13" s="1">
        <f t="shared" si="2"/>
        <v>100</v>
      </c>
      <c r="AK13" t="str">
        <f>stanje!A13</f>
        <v>svinjetina</v>
      </c>
      <c r="AL13" t="str">
        <f>stanje!B13</f>
        <v>svinjski vrat</v>
      </c>
      <c r="AM13">
        <f>stanje!C13</f>
        <v>5000</v>
      </c>
      <c r="AN13">
        <f>stanje!D13</f>
        <v>490</v>
      </c>
      <c r="AO13">
        <f>stanje!E13</f>
        <v>4510</v>
      </c>
    </row>
    <row r="14" spans="1:41" x14ac:dyDescent="0.25">
      <c r="A14" s="1" t="s">
        <v>16</v>
      </c>
      <c r="B14" s="1" t="s">
        <v>2</v>
      </c>
      <c r="C14" s="16">
        <f>IF(prodano!C6&gt;0,prodano!C6*normativ!$D$13,0)</f>
        <v>50</v>
      </c>
      <c r="D14" s="16">
        <f>IF(prodano!D6&gt;0,prodano!D6*normativ!$D$13,0)</f>
        <v>0</v>
      </c>
      <c r="E14" s="16">
        <f>IF(prodano!E6&gt;0,prodano!E6*normativ!$D$13,0)</f>
        <v>0</v>
      </c>
      <c r="F14" s="16">
        <f>IF(prodano!F6&gt;0,prodano!F6*normativ!$D$13,0)</f>
        <v>0</v>
      </c>
      <c r="G14" s="16">
        <f>IF(prodano!G6&gt;0,prodano!G6*normativ!$D$13,0)</f>
        <v>0</v>
      </c>
      <c r="H14" s="16">
        <f>IF(prodano!H6&gt;0,prodano!H6*normativ!$D$13,0)</f>
        <v>0</v>
      </c>
      <c r="I14" s="16">
        <f>IF(prodano!I6&gt;0,prodano!I6*normativ!$D$13,0)</f>
        <v>0</v>
      </c>
      <c r="J14" s="16">
        <f>IF(prodano!J6&gt;0,prodano!J6*normativ!$D$13,0)</f>
        <v>0</v>
      </c>
      <c r="K14" s="16">
        <f>IF(prodano!K6&gt;0,prodano!K6*normativ!$D$13,0)</f>
        <v>0</v>
      </c>
      <c r="L14" s="16">
        <f>IF(prodano!L6&gt;0,prodano!L6*normativ!$D$13,0)</f>
        <v>0</v>
      </c>
      <c r="M14" s="16">
        <f>IF(prodano!M6&gt;0,prodano!M6*normativ!$D$13,0)</f>
        <v>0</v>
      </c>
      <c r="N14" s="16">
        <f>IF(prodano!N6&gt;0,prodano!N6*normativ!$D$13,0)</f>
        <v>0</v>
      </c>
      <c r="O14" s="16">
        <f>IF(prodano!O6&gt;0,prodano!O6*normativ!$D$13,0)</f>
        <v>0</v>
      </c>
      <c r="P14" s="16">
        <f>IF(prodano!P6&gt;0,prodano!P6*normativ!$D$13,0)</f>
        <v>0</v>
      </c>
      <c r="Q14" s="16">
        <f>IF(prodano!Q6&gt;0,prodano!Q6*normativ!$D$13,0)</f>
        <v>0</v>
      </c>
      <c r="R14" s="16">
        <f>IF(prodano!R6&gt;0,prodano!R6*normativ!$D$13,0)</f>
        <v>0</v>
      </c>
      <c r="S14" s="16">
        <f>IF(prodano!S6&gt;0,prodano!S6*normativ!$D$13,0)</f>
        <v>0</v>
      </c>
      <c r="T14" s="16">
        <f>IF(prodano!T6&gt;0,prodano!T6*normativ!$D$13,0)</f>
        <v>0</v>
      </c>
      <c r="U14" s="16">
        <f>IF(prodano!U6&gt;0,prodano!U6*normativ!$D$13,0)</f>
        <v>0</v>
      </c>
      <c r="V14" s="16">
        <f>IF(prodano!V6&gt;0,prodano!V6*normativ!$D$13,0)</f>
        <v>0</v>
      </c>
      <c r="W14" s="16">
        <f>IF(prodano!W6&gt;0,prodano!W6*normativ!$D$13,0)</f>
        <v>0</v>
      </c>
      <c r="X14" s="16">
        <f>IF(prodano!X6&gt;0,prodano!X6*normativ!$D$13,0)</f>
        <v>0</v>
      </c>
      <c r="Y14" s="16">
        <f>IF(prodano!Y6&gt;0,prodano!Y6*normativ!$D$13,0)</f>
        <v>0</v>
      </c>
      <c r="Z14" s="16">
        <f>IF(prodano!Z6&gt;0,prodano!Z6*normativ!$D$13,0)</f>
        <v>0</v>
      </c>
      <c r="AA14" s="16">
        <f>IF(prodano!AA6&gt;0,prodano!AA6*normativ!$D$13,0)</f>
        <v>0</v>
      </c>
      <c r="AB14" s="16">
        <f>IF(prodano!AB6&gt;0,prodano!AB6*normativ!$D$13,0)</f>
        <v>0</v>
      </c>
      <c r="AC14" s="16">
        <f>IF(prodano!AC6&gt;0,prodano!AC6*normativ!$D$13,0)</f>
        <v>0</v>
      </c>
      <c r="AD14" s="16">
        <f>IF(prodano!AD6&gt;0,prodano!AD6*normativ!$D$13,0)</f>
        <v>0</v>
      </c>
      <c r="AE14" s="16">
        <f>IF(prodano!AE6&gt;0,prodano!AE6*normativ!$D$13,0)</f>
        <v>0</v>
      </c>
      <c r="AF14" s="16">
        <f>IF(prodano!AF6&gt;0,prodano!AF6*normativ!$D$13,0)</f>
        <v>0</v>
      </c>
      <c r="AG14" s="16">
        <f>IF(prodano!AG6&gt;0,prodano!AG6*normativ!$D$13,0)</f>
        <v>0</v>
      </c>
      <c r="AH14" s="1">
        <f t="shared" si="2"/>
        <v>50</v>
      </c>
      <c r="AK14" t="e">
        <f>stanje!#REF!</f>
        <v>#REF!</v>
      </c>
      <c r="AL14" t="e">
        <f>stanje!#REF!</f>
        <v>#REF!</v>
      </c>
      <c r="AM14" t="e">
        <f>stanje!#REF!</f>
        <v>#REF!</v>
      </c>
      <c r="AN14" t="e">
        <f>stanje!#REF!</f>
        <v>#REF!</v>
      </c>
      <c r="AO14" t="e">
        <f>stanje!#REF!</f>
        <v>#REF!</v>
      </c>
    </row>
    <row r="15" spans="1:41" x14ac:dyDescent="0.25">
      <c r="A15" s="15" t="s">
        <v>16</v>
      </c>
      <c r="B15" s="15" t="s">
        <v>44</v>
      </c>
      <c r="C15" s="16">
        <f>IF(prodano!C7&gt;0,prodano!C7*normativ!$E$14,0)+IF(prodano!C10&gt;0,prodano!C10*normativ!$H$14,0)</f>
        <v>370</v>
      </c>
      <c r="D15" s="16">
        <f>IF(prodano!D7&gt;0,prodano!D7*normativ!$E$14,0)+IF(prodano!D10&gt;0,prodano!D10*normativ!$H$14,0)</f>
        <v>120</v>
      </c>
      <c r="E15" s="16">
        <f>IF(prodano!E7&gt;0,prodano!E7*normativ!$E$14,0)+IF(prodano!E10&gt;0,prodano!E10*normativ!$H$14,0)</f>
        <v>0</v>
      </c>
      <c r="F15" s="16">
        <f>IF(prodano!F7&gt;0,prodano!F7*normativ!$E$14,0)+IF(prodano!F10&gt;0,prodano!F10*normativ!$H$14,0)</f>
        <v>0</v>
      </c>
      <c r="G15" s="16">
        <f>IF(prodano!G7&gt;0,prodano!G7*normativ!$E$14,0)+IF(prodano!G10&gt;0,prodano!G10*normativ!$H$14,0)</f>
        <v>0</v>
      </c>
      <c r="H15" s="16">
        <f>IF(prodano!H7&gt;0,prodano!H7*normativ!$E$14,0)+IF(prodano!H10&gt;0,prodano!H10*normativ!$H$14,0)</f>
        <v>0</v>
      </c>
      <c r="I15" s="16">
        <f>IF(prodano!I7&gt;0,prodano!I7*normativ!$E$14,0)+IF(prodano!I10&gt;0,prodano!I10*normativ!$H$14,0)</f>
        <v>0</v>
      </c>
      <c r="J15" s="16">
        <f>IF(prodano!J7&gt;0,prodano!J7*normativ!$E$14,0)+IF(prodano!J10&gt;0,prodano!J10*normativ!$H$14,0)</f>
        <v>0</v>
      </c>
      <c r="K15" s="16">
        <f>IF(prodano!K7&gt;0,prodano!K7*normativ!$E$14,0)+IF(prodano!K10&gt;0,prodano!K10*normativ!$H$14,0)</f>
        <v>0</v>
      </c>
      <c r="L15" s="16">
        <f>IF(prodano!L7&gt;0,prodano!L7*normativ!$E$14,0)+IF(prodano!L10&gt;0,prodano!L10*normativ!$H$14,0)</f>
        <v>0</v>
      </c>
      <c r="M15" s="16">
        <f>IF(prodano!M7&gt;0,prodano!M7*normativ!$E$14,0)+IF(prodano!M10&gt;0,prodano!M10*normativ!$H$14,0)</f>
        <v>0</v>
      </c>
      <c r="N15" s="16">
        <f>IF(prodano!N7&gt;0,prodano!N7*normativ!$E$14,0)+IF(prodano!N10&gt;0,prodano!N10*normativ!$H$14,0)</f>
        <v>0</v>
      </c>
      <c r="O15" s="16">
        <f>IF(prodano!O7&gt;0,prodano!O7*normativ!$E$14,0)+IF(prodano!O10&gt;0,prodano!O10*normativ!$H$14,0)</f>
        <v>0</v>
      </c>
      <c r="P15" s="16">
        <f>IF(prodano!P7&gt;0,prodano!P7*normativ!$E$14,0)+IF(prodano!P10&gt;0,prodano!P10*normativ!$H$14,0)</f>
        <v>0</v>
      </c>
      <c r="Q15" s="16">
        <f>IF(prodano!Q7&gt;0,prodano!Q7*normativ!$E$14,0)+IF(prodano!Q10&gt;0,prodano!Q10*normativ!$H$14,0)</f>
        <v>0</v>
      </c>
      <c r="R15" s="16">
        <f>IF(prodano!R7&gt;0,prodano!R7*normativ!$E$14,0)+IF(prodano!R10&gt;0,prodano!R10*normativ!$H$14,0)</f>
        <v>0</v>
      </c>
      <c r="S15" s="16">
        <f>IF(prodano!S7&gt;0,prodano!S7*normativ!$E$14,0)+IF(prodano!S10&gt;0,prodano!S10*normativ!$H$14,0)</f>
        <v>0</v>
      </c>
      <c r="T15" s="16">
        <f>IF(prodano!T7&gt;0,prodano!T7*normativ!$E$14,0)+IF(prodano!T10&gt;0,prodano!T10*normativ!$H$14,0)</f>
        <v>0</v>
      </c>
      <c r="U15" s="16">
        <f>IF(prodano!U7&gt;0,prodano!U7*normativ!$E$14,0)+IF(prodano!U10&gt;0,prodano!U10*normativ!$H$14,0)</f>
        <v>0</v>
      </c>
      <c r="V15" s="16">
        <f>IF(prodano!V7&gt;0,prodano!V7*normativ!$E$14,0)+IF(prodano!V10&gt;0,prodano!V10*normativ!$H$14,0)</f>
        <v>0</v>
      </c>
      <c r="W15" s="16">
        <f>IF(prodano!W7&gt;0,prodano!W7*normativ!$E$14,0)+IF(prodano!W10&gt;0,prodano!W10*normativ!$H$14,0)</f>
        <v>0</v>
      </c>
      <c r="X15" s="16">
        <f>IF(prodano!X7&gt;0,prodano!X7*normativ!$E$14,0)+IF(prodano!X10&gt;0,prodano!X10*normativ!$H$14,0)</f>
        <v>0</v>
      </c>
      <c r="Y15" s="16">
        <f>IF(prodano!Y7&gt;0,prodano!Y7*normativ!$E$14,0)+IF(prodano!Y10&gt;0,prodano!Y10*normativ!$H$14,0)</f>
        <v>0</v>
      </c>
      <c r="Z15" s="16">
        <f>IF(prodano!Z7&gt;0,prodano!Z7*normativ!$E$14,0)+IF(prodano!Z10&gt;0,prodano!Z10*normativ!$H$14,0)</f>
        <v>0</v>
      </c>
      <c r="AA15" s="16">
        <f>IF(prodano!AA7&gt;0,prodano!AA7*normativ!$E$14,0)+IF(prodano!AA10&gt;0,prodano!AA10*normativ!$H$14,0)</f>
        <v>0</v>
      </c>
      <c r="AB15" s="16">
        <f>IF(prodano!AB7&gt;0,prodano!AB7*normativ!$E$14,0)+IF(prodano!AB10&gt;0,prodano!AB10*normativ!$H$14,0)</f>
        <v>0</v>
      </c>
      <c r="AC15" s="16">
        <f>IF(prodano!AC7&gt;0,prodano!AC7*normativ!$E$14,0)+IF(prodano!AC10&gt;0,prodano!AC10*normativ!$H$14,0)</f>
        <v>0</v>
      </c>
      <c r="AD15" s="16">
        <f>IF(prodano!AD7&gt;0,prodano!AD7*normativ!$E$14,0)+IF(prodano!AD10&gt;0,prodano!AD10*normativ!$H$14,0)</f>
        <v>0</v>
      </c>
      <c r="AE15" s="16">
        <f>IF(prodano!AE7&gt;0,prodano!AE7*normativ!$E$14,0)+IF(prodano!AE10&gt;0,prodano!AE10*normativ!$H$14,0)</f>
        <v>0</v>
      </c>
      <c r="AF15" s="16">
        <f>IF(prodano!AF7&gt;0,prodano!AF7*normativ!$E$14,0)+IF(prodano!AF10&gt;0,prodano!AF10*normativ!$H$14,0)</f>
        <v>0</v>
      </c>
      <c r="AG15" s="16">
        <f>IF(prodano!AG7&gt;0,prodano!AG7*normativ!$E$14,0)+IF(prodano!AG10&gt;0,prodano!AG10*normativ!$H$14,0)</f>
        <v>0</v>
      </c>
      <c r="AH15" s="1">
        <f t="shared" si="2"/>
        <v>490</v>
      </c>
    </row>
  </sheetData>
  <conditionalFormatting sqref="C3:AG15">
    <cfRule type="expression" dxfId="6" priority="3">
      <formula>WEEKDAY(C$3,2)&gt;5</formula>
    </cfRule>
  </conditionalFormatting>
  <conditionalFormatting sqref="AH4:AH15">
    <cfRule type="expression" dxfId="5" priority="2">
      <formula>IF(AH4&gt;AO2,TRUE,FALSE)</formula>
    </cfRule>
  </conditionalFormatting>
  <conditionalFormatting sqref="B4:B15">
    <cfRule type="expression" dxfId="4" priority="1">
      <formula>IF(AH4&gt;AO2,TRUE,FALSE)</formula>
    </cfRule>
  </conditionalFormatting>
  <dataValidations disablePrompts="1" count="2">
    <dataValidation type="list" allowBlank="1" showInputMessage="1" showErrorMessage="1" sqref="B2">
      <formula1>mjesec</formula1>
    </dataValidation>
    <dataValidation type="list" allowBlank="1" showInputMessage="1" showErrorMessage="1" sqref="A2">
      <formula1>godine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H15"/>
  <sheetViews>
    <sheetView tabSelected="1" workbookViewId="0">
      <selection activeCell="G22" sqref="G22"/>
    </sheetView>
  </sheetViews>
  <sheetFormatPr defaultRowHeight="15" x14ac:dyDescent="0.25"/>
  <cols>
    <col min="1" max="1" width="6.42578125" customWidth="1"/>
    <col min="2" max="2" width="16.5703125" customWidth="1"/>
    <col min="3" max="33" width="4.28515625" customWidth="1"/>
  </cols>
  <sheetData>
    <row r="2" spans="1:34" x14ac:dyDescent="0.25">
      <c r="A2" s="9">
        <f>ulaz!A2</f>
        <v>2015</v>
      </c>
      <c r="B2" s="9" t="str">
        <f>ulaz!B2</f>
        <v>rujan</v>
      </c>
      <c r="C2" s="10">
        <f>DATE($A$2,MONTH($B$2&amp;1),1)</f>
        <v>42248</v>
      </c>
      <c r="D2" s="10">
        <f>C2+1</f>
        <v>42249</v>
      </c>
      <c r="E2" s="10">
        <f t="shared" ref="E2:T3" si="0">D2+1</f>
        <v>42250</v>
      </c>
      <c r="F2" s="10">
        <f t="shared" si="0"/>
        <v>42251</v>
      </c>
      <c r="G2" s="10">
        <f t="shared" si="0"/>
        <v>42252</v>
      </c>
      <c r="H2" s="10">
        <f t="shared" si="0"/>
        <v>42253</v>
      </c>
      <c r="I2" s="10">
        <f t="shared" si="0"/>
        <v>42254</v>
      </c>
      <c r="J2" s="10">
        <f t="shared" si="0"/>
        <v>42255</v>
      </c>
      <c r="K2" s="10">
        <f t="shared" si="0"/>
        <v>42256</v>
      </c>
      <c r="L2" s="10">
        <f t="shared" si="0"/>
        <v>42257</v>
      </c>
      <c r="M2" s="10">
        <f t="shared" si="0"/>
        <v>42258</v>
      </c>
      <c r="N2" s="10">
        <f t="shared" si="0"/>
        <v>42259</v>
      </c>
      <c r="O2" s="10">
        <f t="shared" si="0"/>
        <v>42260</v>
      </c>
      <c r="P2" s="10">
        <f t="shared" si="0"/>
        <v>42261</v>
      </c>
      <c r="Q2" s="10">
        <f t="shared" si="0"/>
        <v>42262</v>
      </c>
      <c r="R2" s="10">
        <f t="shared" si="0"/>
        <v>42263</v>
      </c>
      <c r="S2" s="10">
        <f t="shared" si="0"/>
        <v>42264</v>
      </c>
      <c r="T2" s="10">
        <f t="shared" si="0"/>
        <v>42265</v>
      </c>
      <c r="U2" s="10">
        <f t="shared" ref="U2:AC3" si="1">T2+1</f>
        <v>42266</v>
      </c>
      <c r="V2" s="10">
        <f t="shared" si="1"/>
        <v>42267</v>
      </c>
      <c r="W2" s="10">
        <f t="shared" si="1"/>
        <v>42268</v>
      </c>
      <c r="X2" s="10">
        <f t="shared" si="1"/>
        <v>42269</v>
      </c>
      <c r="Y2" s="10">
        <f t="shared" si="1"/>
        <v>42270</v>
      </c>
      <c r="Z2" s="10">
        <f t="shared" si="1"/>
        <v>42271</v>
      </c>
      <c r="AA2" s="10">
        <f t="shared" si="1"/>
        <v>42272</v>
      </c>
      <c r="AB2" s="10">
        <f t="shared" si="1"/>
        <v>42273</v>
      </c>
      <c r="AC2" s="10">
        <f t="shared" si="1"/>
        <v>42274</v>
      </c>
      <c r="AD2" s="10">
        <f>IF(AC2="","",IF(MONTH(AC2+1)&lt;&gt;MONTH(AC2),"",AC2+1))</f>
        <v>42275</v>
      </c>
      <c r="AE2" s="10">
        <f t="shared" ref="AE2:AG3" si="2">IF(AD2="","",IF(MONTH(AD2+1)&lt;&gt;MONTH(AD2),"",AD2+1))</f>
        <v>42276</v>
      </c>
      <c r="AF2" s="10">
        <f t="shared" si="2"/>
        <v>42277</v>
      </c>
      <c r="AG2" s="10" t="str">
        <f t="shared" si="2"/>
        <v/>
      </c>
    </row>
    <row r="3" spans="1:34" x14ac:dyDescent="0.25">
      <c r="A3" s="11" t="s">
        <v>46</v>
      </c>
      <c r="B3" s="11" t="s">
        <v>4</v>
      </c>
      <c r="C3" s="17">
        <f>DATE($A$2,MONTH($B$2&amp;1),1)</f>
        <v>42248</v>
      </c>
      <c r="D3" s="17">
        <f>C3+1</f>
        <v>42249</v>
      </c>
      <c r="E3" s="17">
        <f t="shared" si="0"/>
        <v>42250</v>
      </c>
      <c r="F3" s="17">
        <f t="shared" si="0"/>
        <v>42251</v>
      </c>
      <c r="G3" s="17">
        <f t="shared" si="0"/>
        <v>42252</v>
      </c>
      <c r="H3" s="17">
        <f t="shared" si="0"/>
        <v>42253</v>
      </c>
      <c r="I3" s="17">
        <f t="shared" si="0"/>
        <v>42254</v>
      </c>
      <c r="J3" s="17">
        <f t="shared" si="0"/>
        <v>42255</v>
      </c>
      <c r="K3" s="17">
        <f t="shared" si="0"/>
        <v>42256</v>
      </c>
      <c r="L3" s="17">
        <f t="shared" si="0"/>
        <v>42257</v>
      </c>
      <c r="M3" s="17">
        <f t="shared" si="0"/>
        <v>42258</v>
      </c>
      <c r="N3" s="17">
        <f t="shared" si="0"/>
        <v>42259</v>
      </c>
      <c r="O3" s="17">
        <f t="shared" si="0"/>
        <v>42260</v>
      </c>
      <c r="P3" s="17">
        <f t="shared" si="0"/>
        <v>42261</v>
      </c>
      <c r="Q3" s="17">
        <f t="shared" si="0"/>
        <v>42262</v>
      </c>
      <c r="R3" s="17">
        <f t="shared" si="0"/>
        <v>42263</v>
      </c>
      <c r="S3" s="17">
        <f t="shared" si="0"/>
        <v>42264</v>
      </c>
      <c r="T3" s="17">
        <f t="shared" si="0"/>
        <v>42265</v>
      </c>
      <c r="U3" s="17">
        <f t="shared" si="1"/>
        <v>42266</v>
      </c>
      <c r="V3" s="17">
        <f t="shared" si="1"/>
        <v>42267</v>
      </c>
      <c r="W3" s="17">
        <f t="shared" si="1"/>
        <v>42268</v>
      </c>
      <c r="X3" s="17">
        <f t="shared" si="1"/>
        <v>42269</v>
      </c>
      <c r="Y3" s="17">
        <f t="shared" si="1"/>
        <v>42270</v>
      </c>
      <c r="Z3" s="17">
        <f t="shared" si="1"/>
        <v>42271</v>
      </c>
      <c r="AA3" s="17">
        <f t="shared" si="1"/>
        <v>42272</v>
      </c>
      <c r="AB3" s="17">
        <f t="shared" si="1"/>
        <v>42273</v>
      </c>
      <c r="AC3" s="17">
        <f t="shared" si="1"/>
        <v>42274</v>
      </c>
      <c r="AD3" s="17">
        <f>IF(AC3="","",IF(MONTH(AC3+1)&lt;&gt;MONTH(AC3),"",AC3+1))</f>
        <v>42275</v>
      </c>
      <c r="AE3" s="17">
        <f t="shared" si="2"/>
        <v>42276</v>
      </c>
      <c r="AF3" s="17">
        <f t="shared" si="2"/>
        <v>42277</v>
      </c>
      <c r="AG3" s="17" t="str">
        <f t="shared" si="2"/>
        <v/>
      </c>
      <c r="AH3" s="8" t="s">
        <v>34</v>
      </c>
    </row>
    <row r="4" spans="1:34" x14ac:dyDescent="0.25">
      <c r="A4" s="8">
        <v>1</v>
      </c>
      <c r="B4" s="1" t="s">
        <v>38</v>
      </c>
      <c r="C4" s="8">
        <v>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1">
        <f>SUM(C4:AG4)</f>
        <v>1</v>
      </c>
    </row>
    <row r="5" spans="1:34" x14ac:dyDescent="0.25">
      <c r="A5" s="8">
        <v>2</v>
      </c>
      <c r="B5" s="1" t="s">
        <v>39</v>
      </c>
      <c r="C5" s="8">
        <v>1</v>
      </c>
      <c r="D5" s="8">
        <v>2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1">
        <f t="shared" ref="AH5:AH15" si="3">SUM(C5:AG5)</f>
        <v>3</v>
      </c>
    </row>
    <row r="6" spans="1:34" x14ac:dyDescent="0.25">
      <c r="A6" s="8">
        <v>3</v>
      </c>
      <c r="B6" s="1" t="s">
        <v>40</v>
      </c>
      <c r="C6" s="8">
        <v>1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">
        <f t="shared" si="3"/>
        <v>1</v>
      </c>
    </row>
    <row r="7" spans="1:34" x14ac:dyDescent="0.25">
      <c r="A7" s="8">
        <v>4</v>
      </c>
      <c r="B7" s="1" t="s">
        <v>35</v>
      </c>
      <c r="C7" s="8">
        <v>1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1">
        <f t="shared" si="3"/>
        <v>1</v>
      </c>
    </row>
    <row r="8" spans="1:34" x14ac:dyDescent="0.25">
      <c r="A8" s="8">
        <v>5</v>
      </c>
      <c r="B8" s="1" t="s">
        <v>37</v>
      </c>
      <c r="C8" s="8">
        <v>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">
        <f t="shared" si="3"/>
        <v>1</v>
      </c>
    </row>
    <row r="9" spans="1:34" x14ac:dyDescent="0.25">
      <c r="A9" s="8">
        <v>6</v>
      </c>
      <c r="B9" s="1" t="s">
        <v>36</v>
      </c>
      <c r="C9" s="8">
        <v>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1">
        <f t="shared" si="3"/>
        <v>1</v>
      </c>
    </row>
    <row r="10" spans="1:34" x14ac:dyDescent="0.25">
      <c r="A10" s="8">
        <v>7</v>
      </c>
      <c r="B10" s="1" t="s">
        <v>41</v>
      </c>
      <c r="C10" s="8">
        <v>1</v>
      </c>
      <c r="D10" s="8">
        <v>1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">
        <f t="shared" si="3"/>
        <v>2</v>
      </c>
    </row>
    <row r="11" spans="1:34" x14ac:dyDescent="0.25">
      <c r="A11" s="8">
        <v>8</v>
      </c>
      <c r="B11" s="1" t="s">
        <v>42</v>
      </c>
      <c r="C11" s="8">
        <v>50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">
        <f t="shared" si="3"/>
        <v>50</v>
      </c>
    </row>
    <row r="12" spans="1:34" x14ac:dyDescent="0.25">
      <c r="A12" s="8">
        <v>9</v>
      </c>
      <c r="B12" s="1" t="s">
        <v>43</v>
      </c>
      <c r="C12" s="8">
        <v>1</v>
      </c>
      <c r="D12" s="8">
        <v>1</v>
      </c>
      <c r="E12" s="8">
        <v>2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">
        <f t="shared" si="3"/>
        <v>4</v>
      </c>
    </row>
    <row r="13" spans="1:34" x14ac:dyDescent="0.25">
      <c r="A13" s="8">
        <v>10</v>
      </c>
      <c r="B13" s="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">
        <f t="shared" si="3"/>
        <v>0</v>
      </c>
    </row>
    <row r="14" spans="1:34" x14ac:dyDescent="0.25">
      <c r="A14" s="8">
        <v>11</v>
      </c>
      <c r="B14" s="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">
        <f t="shared" si="3"/>
        <v>0</v>
      </c>
    </row>
    <row r="15" spans="1:34" x14ac:dyDescent="0.25">
      <c r="A15" s="8">
        <v>12</v>
      </c>
      <c r="B15" s="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1">
        <f t="shared" si="3"/>
        <v>0</v>
      </c>
    </row>
  </sheetData>
  <conditionalFormatting sqref="C3:AG15">
    <cfRule type="expression" dxfId="3" priority="2">
      <formula>WEEKDAY(C$3,2)&gt;5</formula>
    </cfRule>
  </conditionalFormatting>
  <dataValidations count="2">
    <dataValidation type="list" allowBlank="1" showInputMessage="1" showErrorMessage="1" sqref="A2">
      <formula1>godine</formula1>
    </dataValidation>
    <dataValidation type="list" allowBlank="1" showInputMessage="1" showErrorMessage="1" sqref="B2">
      <formula1>mjesec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4049555-0120-4136-967F-761B1D972E5A}">
            <xm:f>IF(stanje!D2&gt;stanje!C2,TRUE,FALSE)</xm:f>
            <x14:dxf>
              <fill>
                <patternFill>
                  <bgColor rgb="FFFF0000"/>
                </patternFill>
              </fill>
            </x14:dxf>
          </x14:cfRule>
          <xm:sqref>C4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3"/>
  <sheetViews>
    <sheetView workbookViewId="0">
      <selection activeCell="N13" sqref="N13"/>
    </sheetView>
  </sheetViews>
  <sheetFormatPr defaultRowHeight="15" x14ac:dyDescent="0.25"/>
  <cols>
    <col min="1" max="1" width="14.140625" customWidth="1"/>
    <col min="2" max="2" width="26.28515625" customWidth="1"/>
    <col min="3" max="3" width="11.5703125" customWidth="1"/>
  </cols>
  <sheetData>
    <row r="1" spans="1:5" x14ac:dyDescent="0.25">
      <c r="A1" s="12" t="s">
        <v>14</v>
      </c>
      <c r="B1" s="12" t="s">
        <v>4</v>
      </c>
      <c r="C1" s="2" t="s">
        <v>32</v>
      </c>
      <c r="D1" s="2" t="s">
        <v>33</v>
      </c>
      <c r="E1" s="2" t="s">
        <v>45</v>
      </c>
    </row>
    <row r="2" spans="1:5" x14ac:dyDescent="0.25">
      <c r="A2" s="1" t="s">
        <v>15</v>
      </c>
      <c r="B2" s="1" t="s">
        <v>3</v>
      </c>
      <c r="C2" s="1">
        <f>ulaz!AH4</f>
        <v>5000</v>
      </c>
      <c r="D2" s="1">
        <f>izlaz!AH4</f>
        <v>1000</v>
      </c>
      <c r="E2" s="1">
        <f>C2-D2</f>
        <v>4000</v>
      </c>
    </row>
    <row r="3" spans="1:5" x14ac:dyDescent="0.25">
      <c r="A3" s="1" t="s">
        <v>15</v>
      </c>
      <c r="B3" s="1" t="s">
        <v>6</v>
      </c>
      <c r="C3" s="1">
        <f>ulaz!AH5</f>
        <v>5000</v>
      </c>
      <c r="D3" s="1">
        <f>izlaz!AH5</f>
        <v>1830</v>
      </c>
      <c r="E3" s="1">
        <f t="shared" ref="E3:E13" si="0">C3-D3</f>
        <v>3170</v>
      </c>
    </row>
    <row r="4" spans="1:5" x14ac:dyDescent="0.25">
      <c r="A4" s="1" t="s">
        <v>17</v>
      </c>
      <c r="B4" s="1" t="s">
        <v>10</v>
      </c>
      <c r="C4" s="1">
        <f>ulaz!AH6</f>
        <v>5000</v>
      </c>
      <c r="D4" s="1">
        <f>izlaz!AH6</f>
        <v>0</v>
      </c>
      <c r="E4" s="1">
        <f t="shared" si="0"/>
        <v>5000</v>
      </c>
    </row>
    <row r="5" spans="1:5" x14ac:dyDescent="0.25">
      <c r="A5" s="1" t="s">
        <v>17</v>
      </c>
      <c r="B5" s="1" t="s">
        <v>9</v>
      </c>
      <c r="C5" s="1">
        <f>ulaz!AH7</f>
        <v>5000</v>
      </c>
      <c r="D5" s="1">
        <f>izlaz!AH7</f>
        <v>10650</v>
      </c>
      <c r="E5" s="1">
        <f t="shared" si="0"/>
        <v>-5650</v>
      </c>
    </row>
    <row r="6" spans="1:5" x14ac:dyDescent="0.25">
      <c r="A6" s="1" t="s">
        <v>17</v>
      </c>
      <c r="B6" s="1" t="s">
        <v>11</v>
      </c>
      <c r="C6" s="1">
        <f>ulaz!AH8</f>
        <v>5000</v>
      </c>
      <c r="D6" s="1">
        <f>izlaz!AH8</f>
        <v>0</v>
      </c>
      <c r="E6" s="1">
        <f t="shared" si="0"/>
        <v>5000</v>
      </c>
    </row>
    <row r="7" spans="1:5" x14ac:dyDescent="0.25">
      <c r="A7" s="1" t="s">
        <v>17</v>
      </c>
      <c r="B7" s="1" t="s">
        <v>13</v>
      </c>
      <c r="C7" s="1">
        <f>ulaz!AH9</f>
        <v>5000</v>
      </c>
      <c r="D7" s="1">
        <f>izlaz!AH9</f>
        <v>0</v>
      </c>
      <c r="E7" s="1">
        <f t="shared" si="0"/>
        <v>5000</v>
      </c>
    </row>
    <row r="8" spans="1:5" x14ac:dyDescent="0.25">
      <c r="A8" s="1" t="s">
        <v>17</v>
      </c>
      <c r="B8" s="1" t="s">
        <v>12</v>
      </c>
      <c r="C8" s="1">
        <f>ulaz!AH10</f>
        <v>5000</v>
      </c>
      <c r="D8" s="1">
        <f>izlaz!AH10</f>
        <v>0</v>
      </c>
      <c r="E8" s="1">
        <f t="shared" si="0"/>
        <v>5000</v>
      </c>
    </row>
    <row r="9" spans="1:5" x14ac:dyDescent="0.25">
      <c r="A9" s="1" t="s">
        <v>16</v>
      </c>
      <c r="B9" s="1" t="s">
        <v>0</v>
      </c>
      <c r="C9" s="1">
        <f>ulaz!AH11</f>
        <v>5000</v>
      </c>
      <c r="D9" s="1">
        <f>izlaz!AH11</f>
        <v>0</v>
      </c>
      <c r="E9" s="1">
        <f t="shared" si="0"/>
        <v>5000</v>
      </c>
    </row>
    <row r="10" spans="1:5" x14ac:dyDescent="0.25">
      <c r="A10" s="1" t="s">
        <v>16</v>
      </c>
      <c r="B10" s="1" t="s">
        <v>7</v>
      </c>
      <c r="C10" s="1">
        <f>ulaz!AH12</f>
        <v>5000</v>
      </c>
      <c r="D10" s="1">
        <f>izlaz!AH12</f>
        <v>0</v>
      </c>
      <c r="E10" s="1">
        <f t="shared" si="0"/>
        <v>5000</v>
      </c>
    </row>
    <row r="11" spans="1:5" x14ac:dyDescent="0.25">
      <c r="A11" s="1" t="s">
        <v>16</v>
      </c>
      <c r="B11" s="1" t="s">
        <v>1</v>
      </c>
      <c r="C11" s="1">
        <f>ulaz!AH13</f>
        <v>5000</v>
      </c>
      <c r="D11" s="1">
        <f>izlaz!AH13</f>
        <v>100</v>
      </c>
      <c r="E11" s="1">
        <f t="shared" si="0"/>
        <v>4900</v>
      </c>
    </row>
    <row r="12" spans="1:5" x14ac:dyDescent="0.25">
      <c r="A12" s="1" t="s">
        <v>16</v>
      </c>
      <c r="B12" s="1" t="s">
        <v>2</v>
      </c>
      <c r="C12" s="1">
        <f>ulaz!AH14</f>
        <v>5000</v>
      </c>
      <c r="D12" s="1">
        <f>izlaz!AH14</f>
        <v>50</v>
      </c>
      <c r="E12" s="1">
        <f t="shared" si="0"/>
        <v>4950</v>
      </c>
    </row>
    <row r="13" spans="1:5" x14ac:dyDescent="0.25">
      <c r="A13" s="15" t="s">
        <v>16</v>
      </c>
      <c r="B13" s="15" t="s">
        <v>44</v>
      </c>
      <c r="C13" s="1">
        <f>ulaz!AH15</f>
        <v>5000</v>
      </c>
      <c r="D13" s="1">
        <f>izlaz!AH15</f>
        <v>490</v>
      </c>
      <c r="E13" s="1">
        <f t="shared" si="0"/>
        <v>4510</v>
      </c>
    </row>
  </sheetData>
  <conditionalFormatting sqref="E2:E13">
    <cfRule type="expression" dxfId="1" priority="1">
      <formula>IF(D2&gt;C2,TRUE,FALSE)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4"/>
  <sheetViews>
    <sheetView workbookViewId="0">
      <selection activeCell="C19" sqref="C19"/>
    </sheetView>
  </sheetViews>
  <sheetFormatPr defaultRowHeight="15" x14ac:dyDescent="0.25"/>
  <cols>
    <col min="1" max="1" width="22.7109375" customWidth="1"/>
    <col min="2" max="5" width="10" customWidth="1"/>
    <col min="6" max="6" width="12.28515625" customWidth="1"/>
    <col min="7" max="13" width="10" customWidth="1"/>
  </cols>
  <sheetData>
    <row r="1" spans="1:13" ht="30" customHeight="1" x14ac:dyDescent="0.25">
      <c r="A1" s="13" t="s">
        <v>5</v>
      </c>
      <c r="B1" s="23" t="s">
        <v>38</v>
      </c>
      <c r="C1" s="23" t="s">
        <v>39</v>
      </c>
      <c r="D1" s="23" t="s">
        <v>40</v>
      </c>
      <c r="E1" s="23" t="s">
        <v>35</v>
      </c>
      <c r="F1" s="23" t="s">
        <v>37</v>
      </c>
      <c r="G1" s="23" t="s">
        <v>36</v>
      </c>
      <c r="H1" s="23" t="s">
        <v>41</v>
      </c>
      <c r="I1" s="23" t="s">
        <v>42</v>
      </c>
      <c r="J1" s="23" t="s">
        <v>43</v>
      </c>
      <c r="K1" s="23"/>
      <c r="L1" s="23"/>
      <c r="M1" s="23"/>
    </row>
    <row r="2" spans="1:13" x14ac:dyDescent="0.25">
      <c r="A2" s="21" t="s">
        <v>3</v>
      </c>
      <c r="B2" s="14"/>
      <c r="C2" s="14"/>
      <c r="D2" s="14"/>
      <c r="E2" s="14"/>
      <c r="F2" s="14"/>
      <c r="G2" s="14"/>
      <c r="H2" s="14"/>
      <c r="I2" s="14"/>
      <c r="J2" s="14">
        <v>250</v>
      </c>
      <c r="K2" s="14"/>
      <c r="L2" s="14"/>
      <c r="M2" s="14"/>
    </row>
    <row r="3" spans="1:13" x14ac:dyDescent="0.25">
      <c r="A3" s="21" t="s">
        <v>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x14ac:dyDescent="0.25">
      <c r="A4" s="21" t="s">
        <v>6</v>
      </c>
      <c r="B4" s="14">
        <v>380</v>
      </c>
      <c r="C4" s="14">
        <v>200</v>
      </c>
      <c r="D4" s="14">
        <v>250</v>
      </c>
      <c r="E4" s="14"/>
      <c r="F4" s="14">
        <v>300</v>
      </c>
      <c r="G4" s="14">
        <v>300</v>
      </c>
      <c r="H4" s="14"/>
      <c r="I4" s="14"/>
      <c r="J4" s="14"/>
      <c r="K4" s="14"/>
      <c r="L4" s="14"/>
      <c r="M4" s="14"/>
    </row>
    <row r="5" spans="1:13" x14ac:dyDescent="0.25">
      <c r="A5" s="21" t="s">
        <v>10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x14ac:dyDescent="0.25">
      <c r="A6" s="21" t="s">
        <v>9</v>
      </c>
      <c r="B6" s="14"/>
      <c r="C6" s="14"/>
      <c r="D6" s="14">
        <v>150</v>
      </c>
      <c r="E6" s="14"/>
      <c r="F6" s="14"/>
      <c r="G6" s="14"/>
      <c r="H6" s="14"/>
      <c r="I6" s="14">
        <v>210</v>
      </c>
      <c r="J6" s="14"/>
      <c r="K6" s="14"/>
      <c r="L6" s="14"/>
      <c r="M6" s="14"/>
    </row>
    <row r="7" spans="1:13" x14ac:dyDescent="0.25">
      <c r="A7" s="21" t="s">
        <v>11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x14ac:dyDescent="0.25">
      <c r="A8" s="21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x14ac:dyDescent="0.25">
      <c r="A9" s="21" t="s">
        <v>12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25">
      <c r="A10" s="21" t="s">
        <v>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x14ac:dyDescent="0.25">
      <c r="A11" s="21" t="s">
        <v>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x14ac:dyDescent="0.25">
      <c r="A12" s="21" t="s">
        <v>1</v>
      </c>
      <c r="B12" s="14"/>
      <c r="C12" s="14"/>
      <c r="D12" s="14">
        <v>100</v>
      </c>
      <c r="E12" s="14"/>
      <c r="F12" s="14"/>
      <c r="G12" s="14"/>
      <c r="H12" s="14"/>
      <c r="I12" s="14"/>
      <c r="J12" s="14"/>
      <c r="K12" s="14"/>
      <c r="L12" s="14"/>
      <c r="M12" s="14"/>
    </row>
    <row r="13" spans="1:13" x14ac:dyDescent="0.25">
      <c r="A13" s="21" t="s">
        <v>2</v>
      </c>
      <c r="B13" s="14"/>
      <c r="C13" s="14"/>
      <c r="D13" s="14">
        <v>50</v>
      </c>
      <c r="E13" s="14"/>
      <c r="F13" s="14"/>
      <c r="G13" s="14"/>
      <c r="H13" s="14"/>
      <c r="I13" s="14"/>
      <c r="J13" s="14"/>
      <c r="K13" s="14"/>
      <c r="L13" s="14"/>
      <c r="M13" s="14"/>
    </row>
    <row r="14" spans="1:13" x14ac:dyDescent="0.25">
      <c r="A14" s="21" t="s">
        <v>44</v>
      </c>
      <c r="B14" s="1"/>
      <c r="C14" s="1"/>
      <c r="D14" s="1"/>
      <c r="E14" s="1">
        <v>250</v>
      </c>
      <c r="F14" s="1"/>
      <c r="G14" s="1"/>
      <c r="H14" s="1">
        <v>120</v>
      </c>
      <c r="I14" s="1"/>
      <c r="J14" s="1"/>
      <c r="K14" s="1"/>
      <c r="L14" s="1"/>
      <c r="M1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proizvodi</vt:lpstr>
      <vt:lpstr>ulaz</vt:lpstr>
      <vt:lpstr>izlaz</vt:lpstr>
      <vt:lpstr>prodano</vt:lpstr>
      <vt:lpstr>stanje</vt:lpstr>
      <vt:lpstr>normativ</vt:lpstr>
      <vt:lpstr>godine</vt:lpstr>
      <vt:lpstr>mjesec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 -</cp:lastModifiedBy>
  <dcterms:created xsi:type="dcterms:W3CDTF">2015-09-24T17:46:01Z</dcterms:created>
  <dcterms:modified xsi:type="dcterms:W3CDTF">2015-09-26T07:05:35Z</dcterms:modified>
</cp:coreProperties>
</file>