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7755"/>
  </bookViews>
  <sheets>
    <sheet name="Klubovi" sheetId="3" r:id="rId1"/>
    <sheet name="Rezultati" sheetId="1" r:id="rId2"/>
    <sheet name="Tabela" sheetId="2" r:id="rId3"/>
    <sheet name="Skriveni dio" sheetId="4" state="hidden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C40" i="1" s="1"/>
  <c r="F28" i="1"/>
  <c r="C57" i="1" s="1"/>
  <c r="C24" i="1"/>
  <c r="F53" i="1" s="1"/>
  <c r="F20" i="1"/>
  <c r="C49" i="1" s="1"/>
  <c r="F12" i="1"/>
  <c r="C41" i="1" s="1"/>
  <c r="C16" i="1"/>
  <c r="F45" i="1" s="1"/>
  <c r="C8" i="1"/>
  <c r="F37" i="1" s="1"/>
  <c r="F4" i="1"/>
  <c r="C33" i="1" s="1"/>
  <c r="C31" i="1"/>
  <c r="F60" i="1" s="1"/>
  <c r="F24" i="1"/>
  <c r="C53" i="1" s="1"/>
  <c r="F23" i="1"/>
  <c r="C52" i="1" s="1"/>
  <c r="C17" i="1"/>
  <c r="F46" i="1" s="1"/>
  <c r="F14" i="1"/>
  <c r="C43" i="1" s="1"/>
  <c r="C10" i="1"/>
  <c r="F39" i="1" s="1"/>
  <c r="F5" i="1"/>
  <c r="C34" i="1" s="1"/>
  <c r="C30" i="1"/>
  <c r="F59" i="1" s="1"/>
  <c r="F25" i="1"/>
  <c r="C54" i="1" s="1"/>
  <c r="C23" i="1"/>
  <c r="F52" i="1" s="1"/>
  <c r="F16" i="1"/>
  <c r="C45" i="1" s="1"/>
  <c r="F15" i="1"/>
  <c r="C44" i="1" s="1"/>
  <c r="C9" i="1"/>
  <c r="F38" i="1" s="1"/>
  <c r="F6" i="1"/>
  <c r="C35" i="1" s="1"/>
  <c r="C29" i="1"/>
  <c r="F58" i="1" s="1"/>
  <c r="F26" i="1"/>
  <c r="C55" i="1" s="1"/>
  <c r="C22" i="1"/>
  <c r="F51" i="1" s="1"/>
  <c r="F17" i="1"/>
  <c r="C46" i="1" s="1"/>
  <c r="C15" i="1"/>
  <c r="F44" i="1" s="1"/>
  <c r="F8" i="1"/>
  <c r="C37" i="1" s="1"/>
  <c r="F7" i="1"/>
  <c r="C36" i="1" s="1"/>
  <c r="C28" i="1"/>
  <c r="F57" i="1" s="1"/>
  <c r="F27" i="1"/>
  <c r="C56" i="1" s="1"/>
  <c r="C21" i="1"/>
  <c r="F50" i="1" s="1"/>
  <c r="F18" i="1"/>
  <c r="C47" i="1" s="1"/>
  <c r="C14" i="1"/>
  <c r="F43" i="1" s="1"/>
  <c r="F9" i="1"/>
  <c r="C38" i="1" s="1"/>
  <c r="C7" i="1"/>
  <c r="F36" i="1" s="1"/>
  <c r="F29" i="1"/>
  <c r="C58" i="1" s="1"/>
  <c r="C27" i="1"/>
  <c r="F56" i="1" s="1"/>
  <c r="C20" i="1"/>
  <c r="F49" i="1" s="1"/>
  <c r="F19" i="1"/>
  <c r="C48" i="1" s="1"/>
  <c r="C13" i="1"/>
  <c r="F42" i="1" s="1"/>
  <c r="F10" i="1"/>
  <c r="C39" i="1" s="1"/>
  <c r="C6" i="1"/>
  <c r="F35" i="1" s="1"/>
  <c r="F30" i="1"/>
  <c r="C59" i="1" s="1"/>
  <c r="C26" i="1"/>
  <c r="F55" i="1" s="1"/>
  <c r="F21" i="1"/>
  <c r="C50" i="1" s="1"/>
  <c r="C19" i="1"/>
  <c r="F48" i="1" s="1"/>
  <c r="C12" i="1"/>
  <c r="F41" i="1" s="1"/>
  <c r="C5" i="1"/>
  <c r="F34" i="1" s="1"/>
  <c r="F31" i="1"/>
  <c r="C60" i="1" s="1"/>
  <c r="C25" i="1"/>
  <c r="F54" i="1" s="1"/>
  <c r="F22" i="1"/>
  <c r="C51" i="1" s="1"/>
  <c r="C18" i="1"/>
  <c r="F47" i="1" s="1"/>
  <c r="F13" i="1"/>
  <c r="C42" i="1" s="1"/>
  <c r="C11" i="1"/>
  <c r="F40" i="1" s="1"/>
  <c r="C4" i="1"/>
  <c r="F33" i="1" s="1"/>
  <c r="B2" i="2" l="1"/>
  <c r="B2" i="1"/>
  <c r="D4" i="4" l="1"/>
  <c r="D5" i="4" s="1"/>
  <c r="D6" i="4" s="1"/>
  <c r="D7" i="4" s="1"/>
  <c r="D8" i="4" s="1"/>
  <c r="D9" i="4" s="1"/>
  <c r="D10" i="4" s="1"/>
  <c r="D11" i="4" s="1"/>
  <c r="C5" i="4"/>
  <c r="Q5" i="4" s="1"/>
  <c r="C6" i="4"/>
  <c r="R6" i="4" s="1"/>
  <c r="C7" i="4"/>
  <c r="C8" i="4"/>
  <c r="S8" i="4" s="1"/>
  <c r="C9" i="4"/>
  <c r="E9" i="4" s="1"/>
  <c r="C10" i="4"/>
  <c r="C11" i="4"/>
  <c r="R11" i="4" s="1"/>
  <c r="C4" i="4"/>
  <c r="P8" i="4" l="1"/>
  <c r="S6" i="4"/>
  <c r="T6" i="4" s="1"/>
  <c r="W8" i="4"/>
  <c r="W11" i="4"/>
  <c r="P11" i="4"/>
  <c r="E11" i="4"/>
  <c r="O11" i="4"/>
  <c r="W6" i="4"/>
  <c r="E6" i="4"/>
  <c r="O8" i="4"/>
  <c r="P6" i="4"/>
  <c r="Y11" i="4"/>
  <c r="Z11" i="4"/>
  <c r="X11" i="4"/>
  <c r="AA11" i="4"/>
  <c r="Q11" i="4"/>
  <c r="S11" i="4"/>
  <c r="AA10" i="4"/>
  <c r="Y10" i="4"/>
  <c r="Z10" i="4"/>
  <c r="X10" i="4"/>
  <c r="O10" i="4"/>
  <c r="W10" i="4"/>
  <c r="E10" i="4"/>
  <c r="S10" i="4"/>
  <c r="R10" i="4"/>
  <c r="P10" i="4"/>
  <c r="Q10" i="4"/>
  <c r="Y9" i="4"/>
  <c r="Z9" i="4"/>
  <c r="AA9" i="4"/>
  <c r="X9" i="4"/>
  <c r="W9" i="4"/>
  <c r="O9" i="4"/>
  <c r="P9" i="4"/>
  <c r="Q9" i="4"/>
  <c r="R9" i="4"/>
  <c r="S9" i="4"/>
  <c r="AA8" i="4"/>
  <c r="K8" i="4" s="1"/>
  <c r="Z8" i="4"/>
  <c r="Y8" i="4"/>
  <c r="X8" i="4"/>
  <c r="Q8" i="4"/>
  <c r="E8" i="4"/>
  <c r="R8" i="4"/>
  <c r="Y7" i="4"/>
  <c r="X7" i="4"/>
  <c r="Z7" i="4"/>
  <c r="AA7" i="4"/>
  <c r="O7" i="4"/>
  <c r="W7" i="4"/>
  <c r="E7" i="4"/>
  <c r="P7" i="4"/>
  <c r="R7" i="4"/>
  <c r="Q7" i="4"/>
  <c r="S7" i="4"/>
  <c r="AA6" i="4"/>
  <c r="Y6" i="4"/>
  <c r="Z6" i="4"/>
  <c r="X6" i="4"/>
  <c r="O6" i="4"/>
  <c r="Q6" i="4"/>
  <c r="Y5" i="4"/>
  <c r="I5" i="4" s="1"/>
  <c r="AA5" i="4"/>
  <c r="X5" i="4"/>
  <c r="Z5" i="4"/>
  <c r="P5" i="4"/>
  <c r="E5" i="4"/>
  <c r="O5" i="4"/>
  <c r="S5" i="4"/>
  <c r="W5" i="4"/>
  <c r="R5" i="4"/>
  <c r="E4" i="4"/>
  <c r="AA4" i="4"/>
  <c r="Z4" i="4"/>
  <c r="Y4" i="4"/>
  <c r="X4" i="4"/>
  <c r="O4" i="4"/>
  <c r="Q4" i="4"/>
  <c r="R4" i="4"/>
  <c r="S4" i="4"/>
  <c r="W4" i="4"/>
  <c r="P4" i="4"/>
  <c r="I11" i="4" l="1"/>
  <c r="H8" i="4"/>
  <c r="H11" i="4"/>
  <c r="U11" i="4"/>
  <c r="U8" i="4"/>
  <c r="G11" i="4"/>
  <c r="G8" i="4"/>
  <c r="K6" i="4"/>
  <c r="AC6" i="4"/>
  <c r="G6" i="4"/>
  <c r="AB6" i="4"/>
  <c r="L6" i="4" s="1"/>
  <c r="U6" i="4"/>
  <c r="H5" i="4"/>
  <c r="G10" i="4"/>
  <c r="T7" i="4"/>
  <c r="K4" i="4"/>
  <c r="J8" i="4"/>
  <c r="H7" i="4"/>
  <c r="J9" i="4"/>
  <c r="K10" i="4"/>
  <c r="K11" i="4"/>
  <c r="AB11" i="4"/>
  <c r="J5" i="4"/>
  <c r="I10" i="4"/>
  <c r="AB10" i="4"/>
  <c r="V11" i="4"/>
  <c r="I6" i="4"/>
  <c r="AB4" i="4"/>
  <c r="I9" i="4"/>
  <c r="AB5" i="4"/>
  <c r="I7" i="4"/>
  <c r="I8" i="4"/>
  <c r="V6" i="4"/>
  <c r="J7" i="4"/>
  <c r="G9" i="4"/>
  <c r="U5" i="4"/>
  <c r="T5" i="4"/>
  <c r="G5" i="4"/>
  <c r="T8" i="4"/>
  <c r="N5" i="4"/>
  <c r="T9" i="4"/>
  <c r="N9" i="4"/>
  <c r="U7" i="4"/>
  <c r="AC11" i="4"/>
  <c r="T11" i="4"/>
  <c r="N11" i="4"/>
  <c r="J11" i="4"/>
  <c r="H10" i="4"/>
  <c r="AC10" i="4"/>
  <c r="V10" i="4"/>
  <c r="T10" i="4"/>
  <c r="N10" i="4"/>
  <c r="U10" i="4"/>
  <c r="J10" i="4"/>
  <c r="H9" i="4"/>
  <c r="U9" i="4"/>
  <c r="K9" i="4"/>
  <c r="AB9" i="4"/>
  <c r="AC9" i="4"/>
  <c r="V9" i="4"/>
  <c r="V8" i="4"/>
  <c r="AC8" i="4"/>
  <c r="N8" i="4"/>
  <c r="AB8" i="4"/>
  <c r="G7" i="4"/>
  <c r="K7" i="4"/>
  <c r="AB7" i="4"/>
  <c r="N7" i="4"/>
  <c r="V7" i="4"/>
  <c r="AC7" i="4"/>
  <c r="N6" i="4"/>
  <c r="J6" i="4"/>
  <c r="H6" i="4"/>
  <c r="K5" i="4"/>
  <c r="AC5" i="4"/>
  <c r="V5" i="4"/>
  <c r="I4" i="4"/>
  <c r="V4" i="4"/>
  <c r="AC4" i="4"/>
  <c r="N4" i="4"/>
  <c r="H4" i="4"/>
  <c r="J4" i="4"/>
  <c r="T4" i="4"/>
  <c r="G4" i="4"/>
  <c r="U4" i="4"/>
  <c r="M5" i="4" l="1"/>
  <c r="M4" i="4"/>
  <c r="M8" i="4"/>
  <c r="M7" i="4"/>
  <c r="M10" i="4"/>
  <c r="M6" i="4"/>
  <c r="M11" i="4"/>
  <c r="M9" i="4"/>
  <c r="F11" i="4"/>
  <c r="L5" i="4"/>
  <c r="F8" i="4"/>
  <c r="F5" i="4"/>
  <c r="L7" i="4"/>
  <c r="F6" i="4"/>
  <c r="F9" i="4"/>
  <c r="F10" i="4"/>
  <c r="L10" i="4"/>
  <c r="L9" i="4"/>
  <c r="L4" i="4"/>
  <c r="F7" i="4"/>
  <c r="L11" i="4"/>
  <c r="L8" i="4"/>
  <c r="F4" i="4"/>
  <c r="AG8" i="4" l="1"/>
  <c r="AF8" i="4"/>
  <c r="AE10" i="4"/>
  <c r="AG9" i="4"/>
  <c r="AD4" i="4"/>
  <c r="AE11" i="4"/>
  <c r="AE6" i="4"/>
  <c r="AE4" i="4"/>
  <c r="AD5" i="4"/>
  <c r="AF4" i="4"/>
  <c r="AF7" i="4"/>
  <c r="AG11" i="4"/>
  <c r="AE9" i="4"/>
  <c r="AG7" i="4"/>
  <c r="AD6" i="4"/>
  <c r="AG6" i="4"/>
  <c r="AE5" i="4"/>
  <c r="AD10" i="4"/>
  <c r="AF6" i="4"/>
  <c r="AD9" i="4"/>
  <c r="AF9" i="4"/>
  <c r="AF5" i="4"/>
  <c r="AE7" i="4"/>
  <c r="AD8" i="4"/>
  <c r="AD7" i="4"/>
  <c r="AG4" i="4"/>
  <c r="AE8" i="4"/>
  <c r="AD11" i="4"/>
  <c r="AF11" i="4"/>
  <c r="AF10" i="4"/>
  <c r="AG10" i="4"/>
  <c r="AG5" i="4"/>
  <c r="B7" i="4" l="1"/>
  <c r="B4" i="4"/>
  <c r="B8" i="4"/>
  <c r="B6" i="4"/>
  <c r="B10" i="4"/>
  <c r="B11" i="4"/>
  <c r="B9" i="4"/>
  <c r="B5" i="4"/>
  <c r="C9" i="2" l="1"/>
  <c r="I9" i="2" s="1"/>
  <c r="C5" i="2"/>
  <c r="E5" i="2" s="1"/>
  <c r="C4" i="2"/>
  <c r="K4" i="2" s="1"/>
  <c r="C10" i="2"/>
  <c r="H10" i="2" s="1"/>
  <c r="C7" i="2"/>
  <c r="E7" i="2" s="1"/>
  <c r="C6" i="2"/>
  <c r="F6" i="2" s="1"/>
  <c r="C11" i="2"/>
  <c r="H11" i="2" s="1"/>
  <c r="C8" i="2"/>
  <c r="H8" i="2" s="1"/>
  <c r="K5" i="2" l="1"/>
  <c r="D5" i="2"/>
  <c r="E9" i="2"/>
  <c r="D7" i="2"/>
  <c r="K9" i="2"/>
  <c r="J9" i="2"/>
  <c r="D9" i="2"/>
  <c r="H9" i="2"/>
  <c r="F9" i="2"/>
  <c r="G9" i="2"/>
  <c r="H5" i="2"/>
  <c r="F5" i="2"/>
  <c r="F4" i="2"/>
  <c r="K10" i="2"/>
  <c r="J4" i="2"/>
  <c r="D4" i="2"/>
  <c r="G4" i="2"/>
  <c r="E10" i="2"/>
  <c r="E4" i="2"/>
  <c r="H4" i="2"/>
  <c r="J10" i="2"/>
  <c r="K7" i="2"/>
  <c r="G7" i="2"/>
  <c r="D10" i="2"/>
  <c r="G10" i="2"/>
  <c r="J7" i="2"/>
  <c r="I10" i="2"/>
  <c r="I4" i="2"/>
  <c r="G5" i="2"/>
  <c r="I5" i="2"/>
  <c r="I7" i="2"/>
  <c r="D11" i="2"/>
  <c r="J5" i="2"/>
  <c r="H7" i="2"/>
  <c r="F10" i="2"/>
  <c r="K11" i="2"/>
  <c r="E6" i="2"/>
  <c r="K6" i="2"/>
  <c r="I11" i="2"/>
  <c r="F7" i="2"/>
  <c r="E11" i="2"/>
  <c r="I6" i="2"/>
  <c r="G6" i="2"/>
  <c r="H6" i="2"/>
  <c r="J6" i="2"/>
  <c r="D8" i="2"/>
  <c r="G11" i="2"/>
  <c r="D6" i="2"/>
  <c r="F8" i="2"/>
  <c r="F11" i="2"/>
  <c r="K8" i="2"/>
  <c r="I8" i="2"/>
  <c r="G8" i="2"/>
  <c r="E8" i="2"/>
  <c r="J8" i="2"/>
  <c r="J11" i="2"/>
</calcChain>
</file>

<file path=xl/sharedStrings.xml><?xml version="1.0" encoding="utf-8"?>
<sst xmlns="http://schemas.openxmlformats.org/spreadsheetml/2006/main" count="67" uniqueCount="53">
  <si>
    <t>Ekipa</t>
  </si>
  <si>
    <t>pozicija</t>
  </si>
  <si>
    <t>tim</t>
  </si>
  <si>
    <t>godina</t>
  </si>
  <si>
    <t>utakmica</t>
  </si>
  <si>
    <t>pobjeda</t>
  </si>
  <si>
    <t>remi</t>
  </si>
  <si>
    <t>porazi</t>
  </si>
  <si>
    <t>dali golova</t>
  </si>
  <si>
    <t>primili golova</t>
  </si>
  <si>
    <t>gol razlika</t>
  </si>
  <si>
    <t>bodovi</t>
  </si>
  <si>
    <t>poraza</t>
  </si>
  <si>
    <t>dg</t>
  </si>
  <si>
    <t>pg</t>
  </si>
  <si>
    <t>rg</t>
  </si>
  <si>
    <t>gr</t>
  </si>
  <si>
    <t>pt rank</t>
  </si>
  <si>
    <t>gd rank</t>
  </si>
  <si>
    <t>F rank</t>
  </si>
  <si>
    <t>LYP</t>
  </si>
  <si>
    <t>JESENI DIO</t>
  </si>
  <si>
    <t>PROLJETNI DIO</t>
  </si>
  <si>
    <t>1 KOLO</t>
  </si>
  <si>
    <t>2 KOLO</t>
  </si>
  <si>
    <t>3 KOLO</t>
  </si>
  <si>
    <t>4 KOLO</t>
  </si>
  <si>
    <t>5 KOLO</t>
  </si>
  <si>
    <t>6 KOLO</t>
  </si>
  <si>
    <t>7 KOLO</t>
  </si>
  <si>
    <t>8 KOLO</t>
  </si>
  <si>
    <t>9 KOLO</t>
  </si>
  <si>
    <t>10 KOLO</t>
  </si>
  <si>
    <t>11 KOLO</t>
  </si>
  <si>
    <t>12 KOLO</t>
  </si>
  <si>
    <t>13 KOLO</t>
  </si>
  <si>
    <t>14 KOLO</t>
  </si>
  <si>
    <t>NAZIV NOGOMETNOG  / FUDBALSKOG LIGAŠKEGA NATJECANJA</t>
  </si>
  <si>
    <t>P</t>
  </si>
  <si>
    <t>U</t>
  </si>
  <si>
    <t>N</t>
  </si>
  <si>
    <t>I</t>
  </si>
  <si>
    <t>G+</t>
  </si>
  <si>
    <t>G-</t>
  </si>
  <si>
    <t>G+/-</t>
  </si>
  <si>
    <t>B</t>
  </si>
  <si>
    <t>A</t>
  </si>
  <si>
    <t>C</t>
  </si>
  <si>
    <t>D</t>
  </si>
  <si>
    <t>E</t>
  </si>
  <si>
    <t>F</t>
  </si>
  <si>
    <t>G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</si>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</sst>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5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4" tint="0.59996337778862885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2" xfId="0" applyFont="1" applyBorder="1"/>
    <xf numFmtId="0" fontId="6" fillId="0" borderId="2" xfId="0" applyFont="1" applyBorder="1"/>
    <xf numFmtId="0" fontId="6" fillId="0" borderId="2" xfId="0" applyFont="1" applyBorder="1" applyAlignment="1">
      <alignment vertical="center"/>
    </xf>
    <xf numFmtId="0" fontId="1" fillId="0" borderId="3" xfId="0" applyFont="1" applyBorder="1"/>
    <xf numFmtId="0" fontId="6" fillId="0" borderId="3" xfId="0" applyFont="1" applyBorder="1"/>
    <xf numFmtId="0" fontId="6" fillId="0" borderId="3" xfId="0" applyFont="1" applyBorder="1" applyAlignment="1">
      <alignment vertical="center"/>
    </xf>
    <xf numFmtId="0" fontId="1" fillId="0" borderId="4" xfId="0" applyFont="1" applyBorder="1"/>
    <xf numFmtId="0" fontId="2" fillId="0" borderId="4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1" fillId="0" borderId="5" xfId="0" applyFont="1" applyBorder="1"/>
    <xf numFmtId="0" fontId="2" fillId="0" borderId="5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49" fontId="8" fillId="0" borderId="16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/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/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B7F31"/>
      <color rgb="FFFF3B3B"/>
      <color rgb="FF66FF33"/>
      <color rgb="FF33CC33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4F4F4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topLeftCell="B1" workbookViewId="0">
      <selection activeCell="C22" sqref="C22"/>
    </sheetView>
  </sheetViews>
  <sheetFormatPr defaultRowHeight="14.25"/>
  <cols>
    <col min="1" max="1" width="0.5703125" style="1" customWidth="1"/>
    <col min="2" max="2" width="8.28515625" style="1" customWidth="1"/>
    <col min="3" max="3" width="129.85546875" style="1" customWidth="1"/>
    <col min="4" max="16384" width="9.140625" style="1"/>
  </cols>
  <sheetData>
    <row r="1" spans="1:4">
      <c r="B1" s="7"/>
      <c r="C1" s="7"/>
    </row>
    <row r="2" spans="1:4" ht="19.5">
      <c r="A2" s="3"/>
      <c r="B2" s="55" t="s">
        <v>37</v>
      </c>
      <c r="C2" s="55"/>
      <c r="D2" s="5"/>
    </row>
    <row r="3" spans="1:4" s="2" customFormat="1" ht="12" customHeight="1">
      <c r="A3" s="4"/>
      <c r="B3" s="32">
        <v>8</v>
      </c>
      <c r="C3" s="33"/>
      <c r="D3" s="6"/>
    </row>
    <row r="4" spans="1:4" s="2" customFormat="1" ht="12" customHeight="1">
      <c r="A4" s="4"/>
      <c r="B4" s="33">
        <v>1</v>
      </c>
      <c r="C4" s="33" t="s">
        <v>46</v>
      </c>
      <c r="D4" s="6"/>
    </row>
    <row r="5" spans="1:4" s="2" customFormat="1" ht="12" customHeight="1">
      <c r="A5" s="4"/>
      <c r="B5" s="33">
        <v>2</v>
      </c>
      <c r="C5" s="33" t="s">
        <v>45</v>
      </c>
      <c r="D5" s="6"/>
    </row>
    <row r="6" spans="1:4" s="2" customFormat="1" ht="12" customHeight="1">
      <c r="A6" s="4"/>
      <c r="B6" s="33">
        <v>3</v>
      </c>
      <c r="C6" s="33" t="s">
        <v>47</v>
      </c>
      <c r="D6" s="6"/>
    </row>
    <row r="7" spans="1:4" s="2" customFormat="1" ht="12" customHeight="1">
      <c r="A7" s="4"/>
      <c r="B7" s="33">
        <v>4</v>
      </c>
      <c r="C7" s="33" t="s">
        <v>48</v>
      </c>
      <c r="D7" s="6"/>
    </row>
    <row r="8" spans="1:4" s="2" customFormat="1" ht="12" customHeight="1">
      <c r="A8" s="4"/>
      <c r="B8" s="33">
        <v>5</v>
      </c>
      <c r="C8" s="33" t="s">
        <v>49</v>
      </c>
      <c r="D8" s="6"/>
    </row>
    <row r="9" spans="1:4" s="2" customFormat="1" ht="12" customHeight="1">
      <c r="A9" s="4"/>
      <c r="B9" s="33">
        <v>6</v>
      </c>
      <c r="C9" s="33" t="s">
        <v>50</v>
      </c>
      <c r="D9" s="6"/>
    </row>
    <row r="10" spans="1:4" s="2" customFormat="1" ht="12" customHeight="1">
      <c r="A10" s="4"/>
      <c r="B10" s="33">
        <v>7</v>
      </c>
      <c r="C10" s="33" t="s">
        <v>51</v>
      </c>
      <c r="D10" s="6"/>
    </row>
    <row r="11" spans="1:4" s="2" customFormat="1" ht="12" customHeight="1">
      <c r="A11" s="4"/>
      <c r="B11" s="33">
        <v>8</v>
      </c>
      <c r="C11" s="33" t="s">
        <v>52</v>
      </c>
      <c r="D11" s="6"/>
    </row>
    <row r="12" spans="1:4">
      <c r="B12" s="8"/>
      <c r="C12" s="8"/>
    </row>
  </sheetData>
  <mergeCells count="1">
    <mergeCell ref="B2:C2"/>
  </mergeCells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D8" sqref="D8"/>
    </sheetView>
  </sheetViews>
  <sheetFormatPr defaultRowHeight="15"/>
  <cols>
    <col min="1" max="1" width="0.5703125" style="9" customWidth="1"/>
    <col min="2" max="2" width="11.85546875" style="9" customWidth="1"/>
    <col min="3" max="3" width="57" style="12" customWidth="1"/>
    <col min="4" max="5" width="6.42578125" style="13" customWidth="1"/>
    <col min="6" max="6" width="57" style="14" customWidth="1"/>
    <col min="7" max="16384" width="9.140625" style="9"/>
  </cols>
  <sheetData>
    <row r="1" spans="1:7">
      <c r="B1" s="21"/>
      <c r="C1" s="22"/>
      <c r="D1" s="23"/>
      <c r="E1" s="23"/>
      <c r="F1" s="24"/>
    </row>
    <row r="2" spans="1:7" ht="19.5">
      <c r="A2" s="15"/>
      <c r="B2" s="59" t="str">
        <f>Klubovi!B2</f>
        <v>NAZIV NOGOMETNOG  / FUDBALSKOG LIGAŠKEGA NATJECANJA</v>
      </c>
      <c r="C2" s="59"/>
      <c r="D2" s="59"/>
      <c r="E2" s="59"/>
      <c r="F2" s="60"/>
      <c r="G2" s="18"/>
    </row>
    <row r="3" spans="1:7" s="10" customFormat="1" ht="12" customHeight="1">
      <c r="A3" s="16"/>
      <c r="B3" s="61" t="s">
        <v>21</v>
      </c>
      <c r="C3" s="62"/>
      <c r="D3" s="62"/>
      <c r="E3" s="62"/>
      <c r="F3" s="63"/>
      <c r="G3" s="19"/>
    </row>
    <row r="4" spans="1:7" s="11" customFormat="1" ht="12" customHeight="1">
      <c r="A4" s="17"/>
      <c r="B4" s="56" t="s">
        <v>23</v>
      </c>
      <c r="C4" s="45" t="str">
        <f>Klubovi!C4</f>
        <v>A</v>
      </c>
      <c r="D4" s="40">
        <v>1</v>
      </c>
      <c r="E4" s="40">
        <v>0</v>
      </c>
      <c r="F4" s="41" t="str">
        <f>Klubovi!C11</f>
        <v>H</v>
      </c>
      <c r="G4" s="20"/>
    </row>
    <row r="5" spans="1:7" s="11" customFormat="1" ht="12" customHeight="1">
      <c r="A5" s="17"/>
      <c r="B5" s="57"/>
      <c r="C5" s="46" t="str">
        <f>Klubovi!C5</f>
        <v>B</v>
      </c>
      <c r="D5" s="34">
        <v>0</v>
      </c>
      <c r="E5" s="34">
        <v>2</v>
      </c>
      <c r="F5" s="42" t="str">
        <f>Klubovi!C10</f>
        <v>G</v>
      </c>
      <c r="G5" s="20"/>
    </row>
    <row r="6" spans="1:7" s="11" customFormat="1" ht="12" customHeight="1">
      <c r="A6" s="17"/>
      <c r="B6" s="57"/>
      <c r="C6" s="46" t="str">
        <f>Klubovi!C6</f>
        <v>C</v>
      </c>
      <c r="D6" s="34">
        <v>3</v>
      </c>
      <c r="E6" s="34">
        <v>0</v>
      </c>
      <c r="F6" s="42" t="str">
        <f>Klubovi!C9</f>
        <v>F</v>
      </c>
      <c r="G6" s="20"/>
    </row>
    <row r="7" spans="1:7" s="11" customFormat="1" ht="12" customHeight="1">
      <c r="A7" s="17"/>
      <c r="B7" s="58"/>
      <c r="C7" s="47" t="str">
        <f>Klubovi!C7</f>
        <v>D</v>
      </c>
      <c r="D7" s="43">
        <v>0</v>
      </c>
      <c r="E7" s="43">
        <v>4</v>
      </c>
      <c r="F7" s="44" t="str">
        <f>Klubovi!C8</f>
        <v>E</v>
      </c>
      <c r="G7" s="20"/>
    </row>
    <row r="8" spans="1:7" s="11" customFormat="1" ht="12" customHeight="1">
      <c r="A8" s="17"/>
      <c r="B8" s="56" t="s">
        <v>24</v>
      </c>
      <c r="C8" s="45" t="str">
        <f>Klubovi!C11</f>
        <v>H</v>
      </c>
      <c r="D8" s="40"/>
      <c r="E8" s="40"/>
      <c r="F8" s="41" t="str">
        <f>Klubovi!C8</f>
        <v>E</v>
      </c>
      <c r="G8" s="20"/>
    </row>
    <row r="9" spans="1:7" s="11" customFormat="1" ht="12" customHeight="1">
      <c r="A9" s="17"/>
      <c r="B9" s="57"/>
      <c r="C9" s="46" t="str">
        <f>Klubovi!C9</f>
        <v>F</v>
      </c>
      <c r="D9" s="34"/>
      <c r="E9" s="34"/>
      <c r="F9" s="42" t="str">
        <f>Klubovi!C7</f>
        <v>D</v>
      </c>
      <c r="G9" s="20"/>
    </row>
    <row r="10" spans="1:7" s="11" customFormat="1" ht="12" customHeight="1">
      <c r="A10" s="17"/>
      <c r="B10" s="57"/>
      <c r="C10" s="46" t="str">
        <f>Klubovi!C10</f>
        <v>G</v>
      </c>
      <c r="D10" s="34"/>
      <c r="E10" s="34"/>
      <c r="F10" s="42" t="str">
        <f>Klubovi!C6</f>
        <v>C</v>
      </c>
      <c r="G10" s="20"/>
    </row>
    <row r="11" spans="1:7" s="11" customFormat="1" ht="12" customHeight="1">
      <c r="A11" s="17"/>
      <c r="B11" s="58"/>
      <c r="C11" s="47" t="str">
        <f>Klubovi!C4</f>
        <v>A</v>
      </c>
      <c r="D11" s="43"/>
      <c r="E11" s="43"/>
      <c r="F11" s="44" t="str">
        <f>Klubovi!C5</f>
        <v>B</v>
      </c>
      <c r="G11" s="20"/>
    </row>
    <row r="12" spans="1:7" s="11" customFormat="1" ht="12" customHeight="1">
      <c r="A12" s="17"/>
      <c r="B12" s="56" t="s">
        <v>25</v>
      </c>
      <c r="C12" s="45" t="str">
        <f>Klubovi!C5</f>
        <v>B</v>
      </c>
      <c r="D12" s="40"/>
      <c r="E12" s="40"/>
      <c r="F12" s="41" t="str">
        <f>Klubovi!C11</f>
        <v>H</v>
      </c>
      <c r="G12" s="20"/>
    </row>
    <row r="13" spans="1:7" s="11" customFormat="1" ht="12" customHeight="1">
      <c r="A13" s="17"/>
      <c r="B13" s="57"/>
      <c r="C13" s="46" t="str">
        <f>Klubovi!C6</f>
        <v>C</v>
      </c>
      <c r="D13" s="34"/>
      <c r="E13" s="34"/>
      <c r="F13" s="42" t="str">
        <f>Klubovi!C4</f>
        <v>A</v>
      </c>
      <c r="G13" s="20"/>
    </row>
    <row r="14" spans="1:7" s="11" customFormat="1" ht="12" customHeight="1">
      <c r="A14" s="17"/>
      <c r="B14" s="57"/>
      <c r="C14" s="46" t="str">
        <f>Klubovi!C7</f>
        <v>D</v>
      </c>
      <c r="D14" s="34"/>
      <c r="E14" s="34"/>
      <c r="F14" s="42" t="str">
        <f>Klubovi!C10</f>
        <v>G</v>
      </c>
      <c r="G14" s="20"/>
    </row>
    <row r="15" spans="1:7" s="11" customFormat="1" ht="12" customHeight="1">
      <c r="A15" s="17"/>
      <c r="B15" s="58"/>
      <c r="C15" s="47" t="str">
        <f>Klubovi!C8</f>
        <v>E</v>
      </c>
      <c r="D15" s="43"/>
      <c r="E15" s="43"/>
      <c r="F15" s="44" t="str">
        <f>Klubovi!C9</f>
        <v>F</v>
      </c>
      <c r="G15" s="20"/>
    </row>
    <row r="16" spans="1:7" s="11" customFormat="1" ht="12" customHeight="1">
      <c r="A16" s="17"/>
      <c r="B16" s="56" t="s">
        <v>26</v>
      </c>
      <c r="C16" s="45" t="str">
        <f>Klubovi!C11</f>
        <v>H</v>
      </c>
      <c r="D16" s="40"/>
      <c r="E16" s="40"/>
      <c r="F16" s="41" t="str">
        <f>Klubovi!C9</f>
        <v>F</v>
      </c>
      <c r="G16" s="20"/>
    </row>
    <row r="17" spans="1:7" s="11" customFormat="1" ht="12" customHeight="1">
      <c r="A17" s="17"/>
      <c r="B17" s="57"/>
      <c r="C17" s="46" t="str">
        <f>Klubovi!C10</f>
        <v>G</v>
      </c>
      <c r="D17" s="34"/>
      <c r="E17" s="34"/>
      <c r="F17" s="42" t="str">
        <f>Klubovi!C8</f>
        <v>E</v>
      </c>
      <c r="G17" s="20"/>
    </row>
    <row r="18" spans="1:7" s="11" customFormat="1" ht="12" customHeight="1">
      <c r="A18" s="17"/>
      <c r="B18" s="57"/>
      <c r="C18" s="46" t="str">
        <f>Klubovi!C4</f>
        <v>A</v>
      </c>
      <c r="D18" s="34"/>
      <c r="E18" s="34"/>
      <c r="F18" s="42" t="str">
        <f>Klubovi!C7</f>
        <v>D</v>
      </c>
      <c r="G18" s="20"/>
    </row>
    <row r="19" spans="1:7" s="11" customFormat="1" ht="12" customHeight="1">
      <c r="A19" s="17"/>
      <c r="B19" s="58"/>
      <c r="C19" s="47" t="str">
        <f>Klubovi!C5</f>
        <v>B</v>
      </c>
      <c r="D19" s="43"/>
      <c r="E19" s="43"/>
      <c r="F19" s="44" t="str">
        <f>Klubovi!C6</f>
        <v>C</v>
      </c>
      <c r="G19" s="20"/>
    </row>
    <row r="20" spans="1:7" s="11" customFormat="1" ht="12" customHeight="1">
      <c r="A20" s="17"/>
      <c r="B20" s="56" t="s">
        <v>27</v>
      </c>
      <c r="C20" s="45" t="str">
        <f>Klubovi!C6</f>
        <v>C</v>
      </c>
      <c r="D20" s="40"/>
      <c r="E20" s="40"/>
      <c r="F20" s="41" t="str">
        <f>Klubovi!C11</f>
        <v>H</v>
      </c>
      <c r="G20" s="20"/>
    </row>
    <row r="21" spans="1:7" s="11" customFormat="1" ht="12" customHeight="1">
      <c r="A21" s="17"/>
      <c r="B21" s="57"/>
      <c r="C21" s="46" t="str">
        <f>Klubovi!C7</f>
        <v>D</v>
      </c>
      <c r="D21" s="34"/>
      <c r="E21" s="34"/>
      <c r="F21" s="42" t="str">
        <f>Klubovi!C5</f>
        <v>B</v>
      </c>
      <c r="G21" s="20"/>
    </row>
    <row r="22" spans="1:7" s="11" customFormat="1" ht="12" customHeight="1">
      <c r="A22" s="17"/>
      <c r="B22" s="57"/>
      <c r="C22" s="46" t="str">
        <f>Klubovi!C8</f>
        <v>E</v>
      </c>
      <c r="D22" s="34"/>
      <c r="E22" s="34"/>
      <c r="F22" s="42" t="str">
        <f>Klubovi!C4</f>
        <v>A</v>
      </c>
      <c r="G22" s="20"/>
    </row>
    <row r="23" spans="1:7" s="11" customFormat="1" ht="12" customHeight="1">
      <c r="A23" s="17"/>
      <c r="B23" s="58"/>
      <c r="C23" s="47" t="str">
        <f>Klubovi!C9</f>
        <v>F</v>
      </c>
      <c r="D23" s="43"/>
      <c r="E23" s="43"/>
      <c r="F23" s="44" t="str">
        <f>Klubovi!C10</f>
        <v>G</v>
      </c>
      <c r="G23" s="20"/>
    </row>
    <row r="24" spans="1:7" s="11" customFormat="1" ht="12" customHeight="1">
      <c r="A24" s="17"/>
      <c r="B24" s="56" t="s">
        <v>28</v>
      </c>
      <c r="C24" s="45" t="str">
        <f>Klubovi!C11</f>
        <v>H</v>
      </c>
      <c r="D24" s="40"/>
      <c r="E24" s="40"/>
      <c r="F24" s="41" t="str">
        <f>Klubovi!C10</f>
        <v>G</v>
      </c>
      <c r="G24" s="20"/>
    </row>
    <row r="25" spans="1:7" s="11" customFormat="1" ht="12" customHeight="1">
      <c r="A25" s="17"/>
      <c r="B25" s="57"/>
      <c r="C25" s="46" t="str">
        <f>Klubovi!C4</f>
        <v>A</v>
      </c>
      <c r="D25" s="34"/>
      <c r="E25" s="34"/>
      <c r="F25" s="42" t="str">
        <f>Klubovi!C9</f>
        <v>F</v>
      </c>
      <c r="G25" s="20"/>
    </row>
    <row r="26" spans="1:7" s="11" customFormat="1" ht="12" customHeight="1">
      <c r="A26" s="17"/>
      <c r="B26" s="57"/>
      <c r="C26" s="46" t="str">
        <f>Klubovi!C5</f>
        <v>B</v>
      </c>
      <c r="D26" s="34"/>
      <c r="E26" s="34"/>
      <c r="F26" s="42" t="str">
        <f>Klubovi!C8</f>
        <v>E</v>
      </c>
      <c r="G26" s="20"/>
    </row>
    <row r="27" spans="1:7" s="11" customFormat="1" ht="12" customHeight="1">
      <c r="A27" s="17"/>
      <c r="B27" s="58"/>
      <c r="C27" s="47" t="str">
        <f>Klubovi!C6</f>
        <v>C</v>
      </c>
      <c r="D27" s="43"/>
      <c r="E27" s="43"/>
      <c r="F27" s="44" t="str">
        <f>Klubovi!C7</f>
        <v>D</v>
      </c>
      <c r="G27" s="20"/>
    </row>
    <row r="28" spans="1:7" s="11" customFormat="1" ht="12" customHeight="1">
      <c r="A28" s="17"/>
      <c r="B28" s="56" t="s">
        <v>29</v>
      </c>
      <c r="C28" s="45" t="str">
        <f>Klubovi!C7</f>
        <v>D</v>
      </c>
      <c r="D28" s="40"/>
      <c r="E28" s="40"/>
      <c r="F28" s="41" t="str">
        <f>Klubovi!C11</f>
        <v>H</v>
      </c>
      <c r="G28" s="20"/>
    </row>
    <row r="29" spans="1:7" s="11" customFormat="1" ht="12" customHeight="1">
      <c r="A29" s="17"/>
      <c r="B29" s="57"/>
      <c r="C29" s="46" t="str">
        <f>Klubovi!C8</f>
        <v>E</v>
      </c>
      <c r="D29" s="34"/>
      <c r="E29" s="34"/>
      <c r="F29" s="42" t="str">
        <f>Klubovi!C6</f>
        <v>C</v>
      </c>
      <c r="G29" s="20"/>
    </row>
    <row r="30" spans="1:7" s="11" customFormat="1" ht="12" customHeight="1">
      <c r="A30" s="17"/>
      <c r="B30" s="57"/>
      <c r="C30" s="46" t="str">
        <f>Klubovi!C9</f>
        <v>F</v>
      </c>
      <c r="D30" s="34"/>
      <c r="E30" s="34"/>
      <c r="F30" s="42" t="str">
        <f>Klubovi!C5</f>
        <v>B</v>
      </c>
      <c r="G30" s="20"/>
    </row>
    <row r="31" spans="1:7" s="11" customFormat="1" ht="12" customHeight="1">
      <c r="A31" s="17"/>
      <c r="B31" s="58"/>
      <c r="C31" s="47" t="str">
        <f>Klubovi!C10</f>
        <v>G</v>
      </c>
      <c r="D31" s="43"/>
      <c r="E31" s="43"/>
      <c r="F31" s="44" t="str">
        <f>Klubovi!C4</f>
        <v>A</v>
      </c>
      <c r="G31" s="20"/>
    </row>
    <row r="32" spans="1:7" s="10" customFormat="1" ht="12" customHeight="1">
      <c r="A32" s="16"/>
      <c r="B32" s="64" t="s">
        <v>22</v>
      </c>
      <c r="C32" s="65"/>
      <c r="D32" s="65"/>
      <c r="E32" s="65"/>
      <c r="F32" s="66"/>
      <c r="G32" s="19"/>
    </row>
    <row r="33" spans="1:7" s="10" customFormat="1" ht="12" customHeight="1">
      <c r="A33" s="16"/>
      <c r="B33" s="56" t="s">
        <v>30</v>
      </c>
      <c r="C33" s="45" t="str">
        <f t="shared" ref="C33:C60" si="0">F4</f>
        <v>H</v>
      </c>
      <c r="D33" s="40"/>
      <c r="E33" s="40"/>
      <c r="F33" s="41" t="str">
        <f t="shared" ref="F33:F60" si="1">C4</f>
        <v>A</v>
      </c>
      <c r="G33" s="19"/>
    </row>
    <row r="34" spans="1:7" s="10" customFormat="1" ht="12" customHeight="1">
      <c r="A34" s="16"/>
      <c r="B34" s="57"/>
      <c r="C34" s="46" t="str">
        <f t="shared" si="0"/>
        <v>G</v>
      </c>
      <c r="D34" s="34"/>
      <c r="E34" s="34"/>
      <c r="F34" s="42" t="str">
        <f t="shared" si="1"/>
        <v>B</v>
      </c>
      <c r="G34" s="19"/>
    </row>
    <row r="35" spans="1:7" s="10" customFormat="1" ht="12" customHeight="1">
      <c r="A35" s="16"/>
      <c r="B35" s="57"/>
      <c r="C35" s="46" t="str">
        <f t="shared" si="0"/>
        <v>F</v>
      </c>
      <c r="D35" s="34"/>
      <c r="E35" s="34"/>
      <c r="F35" s="42" t="str">
        <f t="shared" si="1"/>
        <v>C</v>
      </c>
      <c r="G35" s="19"/>
    </row>
    <row r="36" spans="1:7" s="10" customFormat="1" ht="12" customHeight="1">
      <c r="A36" s="16"/>
      <c r="B36" s="58"/>
      <c r="C36" s="47" t="str">
        <f t="shared" si="0"/>
        <v>E</v>
      </c>
      <c r="D36" s="43"/>
      <c r="E36" s="43"/>
      <c r="F36" s="44" t="str">
        <f t="shared" si="1"/>
        <v>D</v>
      </c>
      <c r="G36" s="19"/>
    </row>
    <row r="37" spans="1:7" s="10" customFormat="1" ht="12" customHeight="1">
      <c r="A37" s="16"/>
      <c r="B37" s="56" t="s">
        <v>31</v>
      </c>
      <c r="C37" s="45" t="str">
        <f t="shared" si="0"/>
        <v>E</v>
      </c>
      <c r="D37" s="40"/>
      <c r="E37" s="40"/>
      <c r="F37" s="41" t="str">
        <f t="shared" si="1"/>
        <v>H</v>
      </c>
      <c r="G37" s="19"/>
    </row>
    <row r="38" spans="1:7" s="10" customFormat="1" ht="12" customHeight="1">
      <c r="A38" s="16"/>
      <c r="B38" s="57"/>
      <c r="C38" s="46" t="str">
        <f t="shared" si="0"/>
        <v>D</v>
      </c>
      <c r="D38" s="34"/>
      <c r="E38" s="34"/>
      <c r="F38" s="42" t="str">
        <f t="shared" si="1"/>
        <v>F</v>
      </c>
      <c r="G38" s="19"/>
    </row>
    <row r="39" spans="1:7" s="10" customFormat="1" ht="12" customHeight="1">
      <c r="A39" s="16"/>
      <c r="B39" s="57"/>
      <c r="C39" s="46" t="str">
        <f t="shared" si="0"/>
        <v>C</v>
      </c>
      <c r="D39" s="34"/>
      <c r="E39" s="34"/>
      <c r="F39" s="42" t="str">
        <f t="shared" si="1"/>
        <v>G</v>
      </c>
      <c r="G39" s="19"/>
    </row>
    <row r="40" spans="1:7" s="10" customFormat="1" ht="12" customHeight="1">
      <c r="A40" s="16"/>
      <c r="B40" s="58"/>
      <c r="C40" s="47" t="str">
        <f t="shared" si="0"/>
        <v>B</v>
      </c>
      <c r="D40" s="43"/>
      <c r="E40" s="43"/>
      <c r="F40" s="44" t="str">
        <f t="shared" si="1"/>
        <v>A</v>
      </c>
      <c r="G40" s="19"/>
    </row>
    <row r="41" spans="1:7" s="10" customFormat="1" ht="12" customHeight="1">
      <c r="A41" s="16"/>
      <c r="B41" s="56" t="s">
        <v>32</v>
      </c>
      <c r="C41" s="45" t="str">
        <f t="shared" si="0"/>
        <v>H</v>
      </c>
      <c r="D41" s="40"/>
      <c r="E41" s="40"/>
      <c r="F41" s="41" t="str">
        <f t="shared" si="1"/>
        <v>B</v>
      </c>
      <c r="G41" s="19"/>
    </row>
    <row r="42" spans="1:7" s="10" customFormat="1" ht="12" customHeight="1">
      <c r="A42" s="16"/>
      <c r="B42" s="57"/>
      <c r="C42" s="46" t="str">
        <f t="shared" si="0"/>
        <v>A</v>
      </c>
      <c r="D42" s="34"/>
      <c r="E42" s="34"/>
      <c r="F42" s="42" t="str">
        <f t="shared" si="1"/>
        <v>C</v>
      </c>
      <c r="G42" s="19"/>
    </row>
    <row r="43" spans="1:7" s="10" customFormat="1" ht="12" customHeight="1">
      <c r="A43" s="16"/>
      <c r="B43" s="57"/>
      <c r="C43" s="46" t="str">
        <f t="shared" si="0"/>
        <v>G</v>
      </c>
      <c r="D43" s="34"/>
      <c r="E43" s="34"/>
      <c r="F43" s="42" t="str">
        <f t="shared" si="1"/>
        <v>D</v>
      </c>
      <c r="G43" s="19"/>
    </row>
    <row r="44" spans="1:7" s="10" customFormat="1" ht="12" customHeight="1">
      <c r="A44" s="16"/>
      <c r="B44" s="58"/>
      <c r="C44" s="47" t="str">
        <f t="shared" si="0"/>
        <v>F</v>
      </c>
      <c r="D44" s="43"/>
      <c r="E44" s="43"/>
      <c r="F44" s="44" t="str">
        <f t="shared" si="1"/>
        <v>E</v>
      </c>
      <c r="G44" s="19"/>
    </row>
    <row r="45" spans="1:7" s="10" customFormat="1" ht="12" customHeight="1">
      <c r="A45" s="16"/>
      <c r="B45" s="56" t="s">
        <v>33</v>
      </c>
      <c r="C45" s="45" t="str">
        <f t="shared" si="0"/>
        <v>F</v>
      </c>
      <c r="D45" s="40"/>
      <c r="E45" s="40"/>
      <c r="F45" s="41" t="str">
        <f t="shared" si="1"/>
        <v>H</v>
      </c>
      <c r="G45" s="19"/>
    </row>
    <row r="46" spans="1:7" s="10" customFormat="1" ht="12" customHeight="1">
      <c r="A46" s="16"/>
      <c r="B46" s="57"/>
      <c r="C46" s="46" t="str">
        <f t="shared" si="0"/>
        <v>E</v>
      </c>
      <c r="D46" s="34"/>
      <c r="E46" s="34"/>
      <c r="F46" s="42" t="str">
        <f t="shared" si="1"/>
        <v>G</v>
      </c>
      <c r="G46" s="19"/>
    </row>
    <row r="47" spans="1:7" s="10" customFormat="1" ht="12" customHeight="1">
      <c r="A47" s="16"/>
      <c r="B47" s="57"/>
      <c r="C47" s="46" t="str">
        <f t="shared" si="0"/>
        <v>D</v>
      </c>
      <c r="D47" s="34"/>
      <c r="E47" s="34"/>
      <c r="F47" s="42" t="str">
        <f t="shared" si="1"/>
        <v>A</v>
      </c>
      <c r="G47" s="19"/>
    </row>
    <row r="48" spans="1:7" s="10" customFormat="1" ht="12" customHeight="1">
      <c r="A48" s="16"/>
      <c r="B48" s="58"/>
      <c r="C48" s="47" t="str">
        <f t="shared" si="0"/>
        <v>C</v>
      </c>
      <c r="D48" s="43"/>
      <c r="E48" s="43"/>
      <c r="F48" s="44" t="str">
        <f t="shared" si="1"/>
        <v>B</v>
      </c>
      <c r="G48" s="19"/>
    </row>
    <row r="49" spans="1:7" s="10" customFormat="1" ht="12" customHeight="1">
      <c r="A49" s="16"/>
      <c r="B49" s="56" t="s">
        <v>34</v>
      </c>
      <c r="C49" s="45" t="str">
        <f t="shared" si="0"/>
        <v>H</v>
      </c>
      <c r="D49" s="40"/>
      <c r="E49" s="40"/>
      <c r="F49" s="41" t="str">
        <f t="shared" si="1"/>
        <v>C</v>
      </c>
      <c r="G49" s="19"/>
    </row>
    <row r="50" spans="1:7" s="10" customFormat="1" ht="12" customHeight="1">
      <c r="A50" s="16"/>
      <c r="B50" s="57"/>
      <c r="C50" s="46" t="str">
        <f t="shared" si="0"/>
        <v>B</v>
      </c>
      <c r="D50" s="34"/>
      <c r="E50" s="34"/>
      <c r="F50" s="42" t="str">
        <f t="shared" si="1"/>
        <v>D</v>
      </c>
      <c r="G50" s="19"/>
    </row>
    <row r="51" spans="1:7" s="10" customFormat="1" ht="12" customHeight="1">
      <c r="A51" s="16"/>
      <c r="B51" s="57"/>
      <c r="C51" s="46" t="str">
        <f t="shared" si="0"/>
        <v>A</v>
      </c>
      <c r="D51" s="34"/>
      <c r="E51" s="34"/>
      <c r="F51" s="42" t="str">
        <f t="shared" si="1"/>
        <v>E</v>
      </c>
      <c r="G51" s="19"/>
    </row>
    <row r="52" spans="1:7" s="10" customFormat="1" ht="12" customHeight="1">
      <c r="A52" s="16"/>
      <c r="B52" s="58"/>
      <c r="C52" s="47" t="str">
        <f t="shared" si="0"/>
        <v>G</v>
      </c>
      <c r="D52" s="43"/>
      <c r="E52" s="43"/>
      <c r="F52" s="44" t="str">
        <f t="shared" si="1"/>
        <v>F</v>
      </c>
      <c r="G52" s="19"/>
    </row>
    <row r="53" spans="1:7" s="10" customFormat="1" ht="12" customHeight="1">
      <c r="A53" s="16"/>
      <c r="B53" s="56" t="s">
        <v>35</v>
      </c>
      <c r="C53" s="45" t="str">
        <f t="shared" si="0"/>
        <v>G</v>
      </c>
      <c r="D53" s="40"/>
      <c r="E53" s="40"/>
      <c r="F53" s="41" t="str">
        <f t="shared" si="1"/>
        <v>H</v>
      </c>
      <c r="G53" s="19"/>
    </row>
    <row r="54" spans="1:7" s="10" customFormat="1" ht="12" customHeight="1">
      <c r="A54" s="16"/>
      <c r="B54" s="57"/>
      <c r="C54" s="46" t="str">
        <f t="shared" si="0"/>
        <v>F</v>
      </c>
      <c r="D54" s="34"/>
      <c r="E54" s="34"/>
      <c r="F54" s="42" t="str">
        <f t="shared" si="1"/>
        <v>A</v>
      </c>
      <c r="G54" s="19"/>
    </row>
    <row r="55" spans="1:7" s="10" customFormat="1" ht="12" customHeight="1">
      <c r="A55" s="16"/>
      <c r="B55" s="57"/>
      <c r="C55" s="46" t="str">
        <f t="shared" si="0"/>
        <v>E</v>
      </c>
      <c r="D55" s="34"/>
      <c r="E55" s="34"/>
      <c r="F55" s="42" t="str">
        <f t="shared" si="1"/>
        <v>B</v>
      </c>
      <c r="G55" s="19"/>
    </row>
    <row r="56" spans="1:7" s="10" customFormat="1" ht="12" customHeight="1">
      <c r="A56" s="16"/>
      <c r="B56" s="58"/>
      <c r="C56" s="47" t="str">
        <f t="shared" si="0"/>
        <v>D</v>
      </c>
      <c r="D56" s="43"/>
      <c r="E56" s="43"/>
      <c r="F56" s="44" t="str">
        <f t="shared" si="1"/>
        <v>C</v>
      </c>
      <c r="G56" s="19"/>
    </row>
    <row r="57" spans="1:7" s="10" customFormat="1" ht="12" customHeight="1">
      <c r="A57" s="16"/>
      <c r="B57" s="56" t="s">
        <v>36</v>
      </c>
      <c r="C57" s="45" t="str">
        <f t="shared" si="0"/>
        <v>H</v>
      </c>
      <c r="D57" s="40"/>
      <c r="E57" s="40"/>
      <c r="F57" s="41" t="str">
        <f t="shared" si="1"/>
        <v>D</v>
      </c>
      <c r="G57" s="19"/>
    </row>
    <row r="58" spans="1:7" s="10" customFormat="1" ht="12" customHeight="1">
      <c r="A58" s="16"/>
      <c r="B58" s="57"/>
      <c r="C58" s="46" t="str">
        <f t="shared" si="0"/>
        <v>C</v>
      </c>
      <c r="D58" s="34"/>
      <c r="E58" s="34"/>
      <c r="F58" s="42" t="str">
        <f t="shared" si="1"/>
        <v>E</v>
      </c>
      <c r="G58" s="19"/>
    </row>
    <row r="59" spans="1:7" s="10" customFormat="1" ht="12" customHeight="1">
      <c r="A59" s="16"/>
      <c r="B59" s="57"/>
      <c r="C59" s="46" t="str">
        <f t="shared" si="0"/>
        <v>B</v>
      </c>
      <c r="D59" s="34"/>
      <c r="E59" s="34"/>
      <c r="F59" s="42" t="str">
        <f t="shared" si="1"/>
        <v>F</v>
      </c>
      <c r="G59" s="19"/>
    </row>
    <row r="60" spans="1:7" s="10" customFormat="1" ht="12" customHeight="1">
      <c r="A60" s="16"/>
      <c r="B60" s="58"/>
      <c r="C60" s="47" t="str">
        <f t="shared" si="0"/>
        <v>A</v>
      </c>
      <c r="D60" s="43"/>
      <c r="E60" s="43"/>
      <c r="F60" s="44" t="str">
        <f t="shared" si="1"/>
        <v>G</v>
      </c>
      <c r="G60" s="19"/>
    </row>
    <row r="61" spans="1:7" ht="12" customHeight="1">
      <c r="B61" s="25"/>
      <c r="C61" s="26"/>
      <c r="D61" s="27"/>
      <c r="E61" s="27"/>
      <c r="F61" s="28"/>
    </row>
  </sheetData>
  <mergeCells count="17">
    <mergeCell ref="B57:B60"/>
    <mergeCell ref="B16:B19"/>
    <mergeCell ref="B45:B48"/>
    <mergeCell ref="B20:B23"/>
    <mergeCell ref="B49:B52"/>
    <mergeCell ref="B24:B27"/>
    <mergeCell ref="B53:B56"/>
    <mergeCell ref="B12:B15"/>
    <mergeCell ref="B41:B44"/>
    <mergeCell ref="B2:F2"/>
    <mergeCell ref="B4:B7"/>
    <mergeCell ref="B33:B36"/>
    <mergeCell ref="B8:B11"/>
    <mergeCell ref="B37:B40"/>
    <mergeCell ref="B3:F3"/>
    <mergeCell ref="B32:F32"/>
    <mergeCell ref="B28:B31"/>
  </mergeCells>
  <pageMargins left="0.7" right="0.7" top="0.75" bottom="0.75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/>
  </sheetViews>
  <sheetFormatPr defaultRowHeight="14.25"/>
  <cols>
    <col min="1" max="1" width="0.5703125" style="9" customWidth="1"/>
    <col min="2" max="2" width="10.5703125" style="9" customWidth="1"/>
    <col min="3" max="3" width="43.5703125" style="9" customWidth="1"/>
    <col min="4" max="11" width="10.5703125" style="29" customWidth="1"/>
    <col min="12" max="16384" width="9.140625" style="9"/>
  </cols>
  <sheetData>
    <row r="1" spans="1:12">
      <c r="B1" s="21"/>
      <c r="C1" s="21"/>
      <c r="D1" s="30"/>
      <c r="E1" s="30"/>
      <c r="F1" s="30"/>
      <c r="G1" s="30"/>
      <c r="H1" s="30"/>
      <c r="I1" s="30"/>
      <c r="J1" s="30"/>
      <c r="K1" s="30"/>
    </row>
    <row r="2" spans="1:12" ht="19.5">
      <c r="A2" s="15"/>
      <c r="B2" s="67" t="str">
        <f>Klubovi!B2</f>
        <v>NAZIV NOGOMETNOG  / FUDBALSKOG LIGAŠKEGA NATJECANJA</v>
      </c>
      <c r="C2" s="67"/>
      <c r="D2" s="67"/>
      <c r="E2" s="67"/>
      <c r="F2" s="67"/>
      <c r="G2" s="67"/>
      <c r="H2" s="67"/>
      <c r="I2" s="67"/>
      <c r="J2" s="67"/>
      <c r="K2" s="67"/>
      <c r="L2" s="18"/>
    </row>
    <row r="3" spans="1:12" s="11" customFormat="1" ht="12" customHeight="1">
      <c r="A3" s="17"/>
      <c r="B3" s="48" t="s">
        <v>38</v>
      </c>
      <c r="C3" s="48" t="s">
        <v>0</v>
      </c>
      <c r="D3" s="48" t="s">
        <v>39</v>
      </c>
      <c r="E3" s="48" t="s">
        <v>38</v>
      </c>
      <c r="F3" s="48" t="s">
        <v>40</v>
      </c>
      <c r="G3" s="48" t="s">
        <v>41</v>
      </c>
      <c r="H3" s="48" t="s">
        <v>42</v>
      </c>
      <c r="I3" s="48" t="s">
        <v>43</v>
      </c>
      <c r="J3" s="48" t="s">
        <v>44</v>
      </c>
      <c r="K3" s="48" t="s">
        <v>45</v>
      </c>
      <c r="L3" s="20"/>
    </row>
    <row r="4" spans="1:12" s="10" customFormat="1" ht="12" customHeight="1">
      <c r="A4" s="16"/>
      <c r="B4" s="50">
        <v>1</v>
      </c>
      <c r="C4" s="50" t="str">
        <f>IF(B4&lt;&gt;"",VLOOKUP(B4,'Skriveni dio'!B$4:AC$11,2,FALSE),"")</f>
        <v>E</v>
      </c>
      <c r="D4" s="51">
        <f>IF($B4&lt;&gt;"",VLOOKUP($C4,'Skriveni dio'!$C$4:$AC$11,COLUMN(),FALSE),"")</f>
        <v>1</v>
      </c>
      <c r="E4" s="51">
        <f>IF($B4&lt;&gt;"",VLOOKUP($C4,'Skriveni dio'!$C$4:$AC$11,COLUMN(),FALSE),"")</f>
        <v>1</v>
      </c>
      <c r="F4" s="51">
        <f>IF($B4&lt;&gt;"",VLOOKUP($C4,'Skriveni dio'!$C$4:$AC$11,COLUMN(),FALSE),"")</f>
        <v>0</v>
      </c>
      <c r="G4" s="51">
        <f>IF($B4&lt;&gt;"",VLOOKUP($C4,'Skriveni dio'!$C$4:$AC$11,COLUMN(),FALSE),"")</f>
        <v>0</v>
      </c>
      <c r="H4" s="51">
        <f>IF($B4&lt;&gt;"",VLOOKUP($C4,'Skriveni dio'!$C$4:$AC$11,COLUMN(),FALSE),"")</f>
        <v>4</v>
      </c>
      <c r="I4" s="51">
        <f>IF($B4&lt;&gt;"",VLOOKUP($C4,'Skriveni dio'!$C$4:$AC$11,COLUMN(),FALSE),"")</f>
        <v>0</v>
      </c>
      <c r="J4" s="51">
        <f>IF($B4&lt;&gt;"",VLOOKUP($C4,'Skriveni dio'!$C$4:$AC$11,COLUMN(),FALSE),"")</f>
        <v>4</v>
      </c>
      <c r="K4" s="43">
        <f>IF($B4&lt;&gt;"",VLOOKUP($C4,'Skriveni dio'!$C$4:$AC$11,COLUMN(),FALSE),"")</f>
        <v>3</v>
      </c>
      <c r="L4" s="19"/>
    </row>
    <row r="5" spans="1:12" s="10" customFormat="1" ht="12" customHeight="1">
      <c r="A5" s="16"/>
      <c r="B5" s="39">
        <v>2</v>
      </c>
      <c r="C5" s="39" t="str">
        <f>IF(B5&lt;&gt;"",VLOOKUP(B5,'Skriveni dio'!B$4:AC$11,2,FALSE),"")</f>
        <v>C</v>
      </c>
      <c r="D5" s="49">
        <f>IF($B5&lt;&gt;"",VLOOKUP($C5,'Skriveni dio'!$C$4:$AC$11,COLUMN(),FALSE),"")</f>
        <v>1</v>
      </c>
      <c r="E5" s="49">
        <f>IF($B5&lt;&gt;"",VLOOKUP($C5,'Skriveni dio'!$C$4:$AC$11,COLUMN(),FALSE),"")</f>
        <v>1</v>
      </c>
      <c r="F5" s="49">
        <f>IF($B5&lt;&gt;"",VLOOKUP($C5,'Skriveni dio'!$C$4:$AC$11,COLUMN(),FALSE),"")</f>
        <v>0</v>
      </c>
      <c r="G5" s="49">
        <f>IF($B5&lt;&gt;"",VLOOKUP($C5,'Skriveni dio'!$C$4:$AC$11,COLUMN(),FALSE),"")</f>
        <v>0</v>
      </c>
      <c r="H5" s="49">
        <f>IF($B5&lt;&gt;"",VLOOKUP($C5,'Skriveni dio'!$C$4:$AC$11,COLUMN(),FALSE),"")</f>
        <v>3</v>
      </c>
      <c r="I5" s="49">
        <f>IF($B5&lt;&gt;"",VLOOKUP($C5,'Skriveni dio'!$C$4:$AC$11,COLUMN(),FALSE),"")</f>
        <v>0</v>
      </c>
      <c r="J5" s="49">
        <f>IF($B5&lt;&gt;"",VLOOKUP($C5,'Skriveni dio'!$C$4:$AC$11,COLUMN(),FALSE),"")</f>
        <v>3</v>
      </c>
      <c r="K5" s="38">
        <f>IF($B5&lt;&gt;"",VLOOKUP($C5,'Skriveni dio'!$C$4:$AC$11,COLUMN(),FALSE),"")</f>
        <v>3</v>
      </c>
      <c r="L5" s="19"/>
    </row>
    <row r="6" spans="1:12" s="10" customFormat="1" ht="12" customHeight="1">
      <c r="A6" s="16"/>
      <c r="B6" s="35">
        <v>3</v>
      </c>
      <c r="C6" s="35" t="str">
        <f>IF(B6&lt;&gt;"",VLOOKUP(B6,'Skriveni dio'!B$4:AC$11,2,FALSE),"")</f>
        <v>G</v>
      </c>
      <c r="D6" s="48">
        <f>IF($B6&lt;&gt;"",VLOOKUP($C6,'Skriveni dio'!$C$4:$AC$11,COLUMN(),FALSE),"")</f>
        <v>1</v>
      </c>
      <c r="E6" s="48">
        <f>IF($B6&lt;&gt;"",VLOOKUP($C6,'Skriveni dio'!$C$4:$AC$11,COLUMN(),FALSE),"")</f>
        <v>1</v>
      </c>
      <c r="F6" s="48">
        <f>IF($B6&lt;&gt;"",VLOOKUP($C6,'Skriveni dio'!$C$4:$AC$11,COLUMN(),FALSE),"")</f>
        <v>0</v>
      </c>
      <c r="G6" s="48">
        <f>IF($B6&lt;&gt;"",VLOOKUP($C6,'Skriveni dio'!$C$4:$AC$11,COLUMN(),FALSE),"")</f>
        <v>0</v>
      </c>
      <c r="H6" s="48">
        <f>IF($B6&lt;&gt;"",VLOOKUP($C6,'Skriveni dio'!$C$4:$AC$11,COLUMN(),FALSE),"")</f>
        <v>2</v>
      </c>
      <c r="I6" s="48">
        <f>IF($B6&lt;&gt;"",VLOOKUP($C6,'Skriveni dio'!$C$4:$AC$11,COLUMN(),FALSE),"")</f>
        <v>0</v>
      </c>
      <c r="J6" s="48">
        <f>IF($B6&lt;&gt;"",VLOOKUP($C6,'Skriveni dio'!$C$4:$AC$11,COLUMN(),FALSE),"")</f>
        <v>2</v>
      </c>
      <c r="K6" s="34">
        <f>IF($B6&lt;&gt;"",VLOOKUP($C6,'Skriveni dio'!$C$4:$AC$11,COLUMN(),FALSE),"")</f>
        <v>3</v>
      </c>
      <c r="L6" s="19"/>
    </row>
    <row r="7" spans="1:12" s="10" customFormat="1" ht="12" customHeight="1">
      <c r="A7" s="16"/>
      <c r="B7" s="35">
        <v>4</v>
      </c>
      <c r="C7" s="35" t="str">
        <f>IF(B7&lt;&gt;"",VLOOKUP(B7,'Skriveni dio'!B$4:AC$11,2,FALSE),"")</f>
        <v>A</v>
      </c>
      <c r="D7" s="48">
        <f>IF($B7&lt;&gt;"",VLOOKUP($C7,'Skriveni dio'!$C$4:$AC$11,COLUMN(),FALSE),"")</f>
        <v>1</v>
      </c>
      <c r="E7" s="48">
        <f>IF($B7&lt;&gt;"",VLOOKUP($C7,'Skriveni dio'!$C$4:$AC$11,COLUMN(),FALSE),"")</f>
        <v>1</v>
      </c>
      <c r="F7" s="48">
        <f>IF($B7&lt;&gt;"",VLOOKUP($C7,'Skriveni dio'!$C$4:$AC$11,COLUMN(),FALSE),"")</f>
        <v>0</v>
      </c>
      <c r="G7" s="48">
        <f>IF($B7&lt;&gt;"",VLOOKUP($C7,'Skriveni dio'!$C$4:$AC$11,COLUMN(),FALSE),"")</f>
        <v>0</v>
      </c>
      <c r="H7" s="48">
        <f>IF($B7&lt;&gt;"",VLOOKUP($C7,'Skriveni dio'!$C$4:$AC$11,COLUMN(),FALSE),"")</f>
        <v>1</v>
      </c>
      <c r="I7" s="48">
        <f>IF($B7&lt;&gt;"",VLOOKUP($C7,'Skriveni dio'!$C$4:$AC$11,COLUMN(),FALSE),"")</f>
        <v>0</v>
      </c>
      <c r="J7" s="48">
        <f>IF($B7&lt;&gt;"",VLOOKUP($C7,'Skriveni dio'!$C$4:$AC$11,COLUMN(),FALSE),"")</f>
        <v>1</v>
      </c>
      <c r="K7" s="34">
        <f>IF($B7&lt;&gt;"",VLOOKUP($C7,'Skriveni dio'!$C$4:$AC$11,COLUMN(),FALSE),"")</f>
        <v>3</v>
      </c>
      <c r="L7" s="19"/>
    </row>
    <row r="8" spans="1:12" s="10" customFormat="1" ht="12" customHeight="1">
      <c r="A8" s="16"/>
      <c r="B8" s="35">
        <v>5</v>
      </c>
      <c r="C8" s="35" t="str">
        <f>IF(B8&lt;&gt;"",VLOOKUP(B8,'Skriveni dio'!B$4:AC$11,2,FALSE),"")</f>
        <v>H</v>
      </c>
      <c r="D8" s="48">
        <f>IF($B8&lt;&gt;"",VLOOKUP($C8,'Skriveni dio'!$C$4:$AC$11,COLUMN(),FALSE),"")</f>
        <v>1</v>
      </c>
      <c r="E8" s="48">
        <f>IF($B8&lt;&gt;"",VLOOKUP($C8,'Skriveni dio'!$C$4:$AC$11,COLUMN(),FALSE),"")</f>
        <v>0</v>
      </c>
      <c r="F8" s="48">
        <f>IF($B8&lt;&gt;"",VLOOKUP($C8,'Skriveni dio'!$C$4:$AC$11,COLUMN(),FALSE),"")</f>
        <v>0</v>
      </c>
      <c r="G8" s="48">
        <f>IF($B8&lt;&gt;"",VLOOKUP($C8,'Skriveni dio'!$C$4:$AC$11,COLUMN(),FALSE),"")</f>
        <v>1</v>
      </c>
      <c r="H8" s="48">
        <f>IF($B8&lt;&gt;"",VLOOKUP($C8,'Skriveni dio'!$C$4:$AC$11,COLUMN(),FALSE),"")</f>
        <v>0</v>
      </c>
      <c r="I8" s="48">
        <f>IF($B8&lt;&gt;"",VLOOKUP($C8,'Skriveni dio'!$C$4:$AC$11,COLUMN(),FALSE),"")</f>
        <v>1</v>
      </c>
      <c r="J8" s="48">
        <f>IF($B8&lt;&gt;"",VLOOKUP($C8,'Skriveni dio'!$C$4:$AC$11,COLUMN(),FALSE),"")</f>
        <v>-1</v>
      </c>
      <c r="K8" s="34">
        <f>IF($B8&lt;&gt;"",VLOOKUP($C8,'Skriveni dio'!$C$4:$AC$11,COLUMN(),FALSE),"")</f>
        <v>0</v>
      </c>
      <c r="L8" s="19"/>
    </row>
    <row r="9" spans="1:12" s="10" customFormat="1" ht="12" customHeight="1">
      <c r="A9" s="16"/>
      <c r="B9" s="37">
        <v>6</v>
      </c>
      <c r="C9" s="37" t="str">
        <f>IF(B9&lt;&gt;"",VLOOKUP(B9,'Skriveni dio'!B$4:AC$11,2,FALSE),"")</f>
        <v>B</v>
      </c>
      <c r="D9" s="52">
        <f>IF($B9&lt;&gt;"",VLOOKUP($C9,'Skriveni dio'!$C$4:$AC$11,COLUMN(),FALSE),"")</f>
        <v>1</v>
      </c>
      <c r="E9" s="52">
        <f>IF($B9&lt;&gt;"",VLOOKUP($C9,'Skriveni dio'!$C$4:$AC$11,COLUMN(),FALSE),"")</f>
        <v>0</v>
      </c>
      <c r="F9" s="52">
        <f>IF($B9&lt;&gt;"",VLOOKUP($C9,'Skriveni dio'!$C$4:$AC$11,COLUMN(),FALSE),"")</f>
        <v>0</v>
      </c>
      <c r="G9" s="52">
        <f>IF($B9&lt;&gt;"",VLOOKUP($C9,'Skriveni dio'!$C$4:$AC$11,COLUMN(),FALSE),"")</f>
        <v>1</v>
      </c>
      <c r="H9" s="52">
        <f>IF($B9&lt;&gt;"",VLOOKUP($C9,'Skriveni dio'!$C$4:$AC$11,COLUMN(),FALSE),"")</f>
        <v>0</v>
      </c>
      <c r="I9" s="52">
        <f>IF($B9&lt;&gt;"",VLOOKUP($C9,'Skriveni dio'!$C$4:$AC$11,COLUMN(),FALSE),"")</f>
        <v>2</v>
      </c>
      <c r="J9" s="52">
        <f>IF($B9&lt;&gt;"",VLOOKUP($C9,'Skriveni dio'!$C$4:$AC$11,COLUMN(),FALSE),"")</f>
        <v>-2</v>
      </c>
      <c r="K9" s="36">
        <f>IF($B9&lt;&gt;"",VLOOKUP($C9,'Skriveni dio'!$C$4:$AC$11,COLUMN(),FALSE),"")</f>
        <v>0</v>
      </c>
      <c r="L9" s="19"/>
    </row>
    <row r="10" spans="1:12" s="10" customFormat="1" ht="12" customHeight="1">
      <c r="A10" s="16"/>
      <c r="B10" s="53">
        <v>7</v>
      </c>
      <c r="C10" s="53" t="str">
        <f>IF(B10&lt;&gt;"",VLOOKUP(B10,'Skriveni dio'!B$4:AC$11,2,FALSE),"")</f>
        <v>F</v>
      </c>
      <c r="D10" s="54">
        <f>IF($B10&lt;&gt;"",VLOOKUP($C10,'Skriveni dio'!$C$4:$AC$11,COLUMN(),FALSE),"")</f>
        <v>1</v>
      </c>
      <c r="E10" s="54">
        <f>IF($B10&lt;&gt;"",VLOOKUP($C10,'Skriveni dio'!$C$4:$AC$11,COLUMN(),FALSE),"")</f>
        <v>0</v>
      </c>
      <c r="F10" s="54">
        <f>IF($B10&lt;&gt;"",VLOOKUP($C10,'Skriveni dio'!$C$4:$AC$11,COLUMN(),FALSE),"")</f>
        <v>0</v>
      </c>
      <c r="G10" s="54">
        <f>IF($B10&lt;&gt;"",VLOOKUP($C10,'Skriveni dio'!$C$4:$AC$11,COLUMN(),FALSE),"")</f>
        <v>1</v>
      </c>
      <c r="H10" s="54">
        <f>IF($B10&lt;&gt;"",VLOOKUP($C10,'Skriveni dio'!$C$4:$AC$11,COLUMN(),FALSE),"")</f>
        <v>0</v>
      </c>
      <c r="I10" s="54">
        <f>IF($B10&lt;&gt;"",VLOOKUP($C10,'Skriveni dio'!$C$4:$AC$11,COLUMN(),FALSE),"")</f>
        <v>3</v>
      </c>
      <c r="J10" s="54">
        <f>IF($B10&lt;&gt;"",VLOOKUP($C10,'Skriveni dio'!$C$4:$AC$11,COLUMN(),FALSE),"")</f>
        <v>-3</v>
      </c>
      <c r="K10" s="40">
        <f>IF($B10&lt;&gt;"",VLOOKUP($C10,'Skriveni dio'!$C$4:$AC$11,COLUMN(),FALSE),"")</f>
        <v>0</v>
      </c>
      <c r="L10" s="19"/>
    </row>
    <row r="11" spans="1:12" s="10" customFormat="1" ht="12" customHeight="1">
      <c r="A11" s="16"/>
      <c r="B11" s="35">
        <v>8</v>
      </c>
      <c r="C11" s="35" t="str">
        <f>IF(B11&lt;&gt;"",VLOOKUP(B11,'Skriveni dio'!B$4:AC$11,2,FALSE),"")</f>
        <v>D</v>
      </c>
      <c r="D11" s="48">
        <f>IF($B11&lt;&gt;"",VLOOKUP($C11,'Skriveni dio'!$C$4:$AC$11,COLUMN(),FALSE),"")</f>
        <v>1</v>
      </c>
      <c r="E11" s="48">
        <f>IF($B11&lt;&gt;"",VLOOKUP($C11,'Skriveni dio'!$C$4:$AC$11,COLUMN(),FALSE),"")</f>
        <v>0</v>
      </c>
      <c r="F11" s="48">
        <f>IF($B11&lt;&gt;"",VLOOKUP($C11,'Skriveni dio'!$C$4:$AC$11,COLUMN(),FALSE),"")</f>
        <v>0</v>
      </c>
      <c r="G11" s="48">
        <f>IF($B11&lt;&gt;"",VLOOKUP($C11,'Skriveni dio'!$C$4:$AC$11,COLUMN(),FALSE),"")</f>
        <v>1</v>
      </c>
      <c r="H11" s="48">
        <f>IF($B11&lt;&gt;"",VLOOKUP($C11,'Skriveni dio'!$C$4:$AC$11,COLUMN(),FALSE),"")</f>
        <v>0</v>
      </c>
      <c r="I11" s="48">
        <f>IF($B11&lt;&gt;"",VLOOKUP($C11,'Skriveni dio'!$C$4:$AC$11,COLUMN(),FALSE),"")</f>
        <v>4</v>
      </c>
      <c r="J11" s="48">
        <f>IF($B11&lt;&gt;"",VLOOKUP($C11,'Skriveni dio'!$C$4:$AC$11,COLUMN(),FALSE),"")</f>
        <v>-4</v>
      </c>
      <c r="K11" s="34">
        <f>IF($B11&lt;&gt;"",VLOOKUP($C11,'Skriveni dio'!$C$4:$AC$11,COLUMN(),FALSE),"")</f>
        <v>0</v>
      </c>
      <c r="L11" s="19"/>
    </row>
    <row r="12" spans="1:12">
      <c r="B12" s="25"/>
      <c r="C12" s="25"/>
      <c r="D12" s="31"/>
      <c r="E12" s="31"/>
      <c r="F12" s="31"/>
      <c r="G12" s="31"/>
      <c r="H12" s="31"/>
      <c r="I12" s="31"/>
      <c r="J12" s="31"/>
      <c r="K12" s="31"/>
    </row>
  </sheetData>
  <mergeCells count="1">
    <mergeCell ref="B2:K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11"/>
  <sheetViews>
    <sheetView workbookViewId="0">
      <selection activeCell="M4" sqref="M4:M11"/>
    </sheetView>
  </sheetViews>
  <sheetFormatPr defaultRowHeight="15"/>
  <cols>
    <col min="1" max="1" width="1.140625" customWidth="1"/>
    <col min="2" max="33" width="9.42578125" customWidth="1"/>
  </cols>
  <sheetData>
    <row r="3" spans="2:33">
      <c r="B3" t="s">
        <v>1</v>
      </c>
      <c r="C3" t="s">
        <v>2</v>
      </c>
      <c r="D3" t="s">
        <v>3</v>
      </c>
      <c r="E3" t="s">
        <v>4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  <c r="N3" t="s">
        <v>4</v>
      </c>
      <c r="O3" t="s">
        <v>5</v>
      </c>
      <c r="P3" t="s">
        <v>6</v>
      </c>
      <c r="Q3" t="s">
        <v>12</v>
      </c>
      <c r="R3" t="s">
        <v>13</v>
      </c>
      <c r="S3" t="s">
        <v>14</v>
      </c>
      <c r="T3" t="s">
        <v>15</v>
      </c>
      <c r="U3" t="s">
        <v>11</v>
      </c>
      <c r="V3" t="s">
        <v>4</v>
      </c>
      <c r="W3" t="s">
        <v>5</v>
      </c>
      <c r="X3" t="s">
        <v>6</v>
      </c>
      <c r="Y3" t="s">
        <v>12</v>
      </c>
      <c r="Z3" t="s">
        <v>13</v>
      </c>
      <c r="AA3" t="s">
        <v>14</v>
      </c>
      <c r="AB3" t="s">
        <v>16</v>
      </c>
      <c r="AC3" t="s">
        <v>11</v>
      </c>
      <c r="AD3" t="s">
        <v>17</v>
      </c>
      <c r="AE3" t="s">
        <v>18</v>
      </c>
      <c r="AF3" t="s">
        <v>19</v>
      </c>
      <c r="AG3" t="s">
        <v>20</v>
      </c>
    </row>
    <row r="4" spans="2:33">
      <c r="B4">
        <f>AD4+AE4+AF4+AG4</f>
        <v>4</v>
      </c>
      <c r="C4" t="str">
        <f>IF(Klubovi!C4&lt;&gt;"",Klubovi!C4,0)</f>
        <v>A</v>
      </c>
      <c r="D4">
        <f>Klubovi!B3</f>
        <v>8</v>
      </c>
      <c r="E4">
        <f>COUNTIF(Rezultati!$C$4:$C$31,'Skriveni dio'!C4)+COUNTIF(Rezultati!$F$4:$F$31,'Skriveni dio'!C4)+COUNTIF(Rezultati!$C$33:$C$60,'Skriveni dio'!C4)+COUNTIF(Rezultati!$F$33:$F$60,'Skriveni dio'!C4)</f>
        <v>14</v>
      </c>
      <c r="F4">
        <f>G4+H4+I4</f>
        <v>1</v>
      </c>
      <c r="G4">
        <f t="shared" ref="G4:L4" si="0">O4+W4</f>
        <v>1</v>
      </c>
      <c r="H4">
        <f t="shared" si="0"/>
        <v>0</v>
      </c>
      <c r="I4">
        <f t="shared" si="0"/>
        <v>0</v>
      </c>
      <c r="J4">
        <f t="shared" si="0"/>
        <v>1</v>
      </c>
      <c r="K4">
        <f t="shared" si="0"/>
        <v>0</v>
      </c>
      <c r="L4">
        <f t="shared" si="0"/>
        <v>1</v>
      </c>
      <c r="M4">
        <f>U4+AC4</f>
        <v>3</v>
      </c>
      <c r="N4">
        <f>O4+P4+Q4</f>
        <v>1</v>
      </c>
      <c r="O4">
        <f>SUMPRODUCT((Rezultati!C$4:E$31='Skriveni dio'!C4)*(Rezultati!D$4:D$31&gt;Rezultati!E$4:E$31))+SUMPRODUCT((Rezultati!C$33:C$60='Skriveni dio'!C4)*(Rezultati!D$33:D$60&gt;Rezultati!E$33:E$60))</f>
        <v>1</v>
      </c>
      <c r="P4">
        <f>SUMPRODUCT((Rezultati!C$4:E$31='Skriveni dio'!C4)*(Rezultati!D$4:D$31=Rezultati!E$4:E$31)*(Rezultati!E$4:E$31&lt;&gt;""))+SUMPRODUCT((Rezultati!C$33:C$60='Skriveni dio'!C4)*(Rezultati!D$33:D$60=Rezultati!E$33:E$60)*(Rezultati!D$33:D$60&lt;&gt;""))</f>
        <v>0</v>
      </c>
      <c r="Q4">
        <f>SUMPRODUCT((Rezultati!C$4:C$31='Skriveni dio'!C4)*(Rezultati!D$4:D$31&lt;Rezultati!E$4:E$31))+SUMPRODUCT((Rezultati!C$33:C$60='Skriveni dio'!C4)*(Rezultati!D$33:D$60&lt;Rezultati!E$33:E$60))</f>
        <v>0</v>
      </c>
      <c r="R4">
        <f>SUMIF(Rezultati!C$4:C$31,'Skriveni dio'!C4,Rezultati!D$4:D$31)+SUMIF(Rezultati!C$33:C$60,'Skriveni dio'!C4,Rezultati!D$33:D$60)</f>
        <v>1</v>
      </c>
      <c r="S4">
        <f>SUMIF(Rezultati!C$4:C$31,'Skriveni dio'!C4,Rezultati!E$4:E$31)+SUMIF(Rezultati!C$33:C$60,'Skriveni dio'!C4,Rezultati!E$33:E$60)</f>
        <v>0</v>
      </c>
      <c r="T4">
        <f>IF(D4&gt;0,R4-S4,-100)</f>
        <v>1</v>
      </c>
      <c r="U4">
        <f>O4*3+P4*1</f>
        <v>3</v>
      </c>
      <c r="V4">
        <f>W4+X4+Y4</f>
        <v>0</v>
      </c>
      <c r="W4">
        <f>SUMPRODUCT((Rezultati!F$4:F$31='Skriveni dio'!C4)*(Rezultati!D$4:D$31&lt;Rezultati!E$4:E$31))+SUMPRODUCT((Rezultati!F$33:F$60='Skriveni dio'!C4)*(Rezultati!D$33:D$60&lt;Rezultati!E$33:E$60))</f>
        <v>0</v>
      </c>
      <c r="X4">
        <f>SUMPRODUCT((Rezultati!F$4:F$31='Skriveni dio'!C4)*(Rezultati!D$4:D$31=Rezultati!E$4:E$31)*(Rezultati!E$4:E$31&lt;&gt;""))+SUMPRODUCT((Rezultati!F$33:F$60='Skriveni dio'!C4)*(Rezultati!D$33:D$60=Rezultati!E$33:E$60)*(Rezultati!E$33:E$60&lt;&gt;""))</f>
        <v>0</v>
      </c>
      <c r="Y4">
        <f>SUMPRODUCT((Rezultati!F$4:F$31='Skriveni dio'!C4)*(Rezultati!D$4:D$31&gt;Rezultati!E$4:E$31))+SUMPRODUCT((Rezultati!F$33:F$60='Skriveni dio'!C4)*(Rezultati!D$33:D$60&gt;Rezultati!E$33:E$60))</f>
        <v>0</v>
      </c>
      <c r="Z4">
        <f>SUMIF(Rezultati!F$4:F$31,'Skriveni dio'!C4,Rezultati!E$4:E$31)+SUMIF(Rezultati!F$33:F$60,'Skriveni dio'!C4,Rezultati!E$33:E$60)</f>
        <v>0</v>
      </c>
      <c r="AA4">
        <f>SUMIF(Rezultati!F$4:F$31,'Skriveni dio'!C4,Rezultati!D$4:D$31)+SUMIF(Rezultati!F$33:F$60,'Skriveni dio'!C4,Rezultati!D$33:D$60)</f>
        <v>0</v>
      </c>
      <c r="AB4">
        <f>Z4-AA4</f>
        <v>0</v>
      </c>
      <c r="AC4">
        <f>W4*3+X4*1</f>
        <v>0</v>
      </c>
      <c r="AD4">
        <f t="shared" ref="AD4:AD11" si="1">RANK(M4,M$4:M$11)</f>
        <v>1</v>
      </c>
      <c r="AE4">
        <f t="shared" ref="AE4:AE11" si="2">SUMPRODUCT((M$4:M$11=M4)*(L$4:L$11&gt;L4))</f>
        <v>3</v>
      </c>
      <c r="AF4">
        <f t="shared" ref="AF4:AF11" si="3">SUMPRODUCT((M$4:M$11=M4)*(L$4:L$11=L4)*(J$4:J$11&gt;J4))</f>
        <v>0</v>
      </c>
      <c r="AG4">
        <f t="shared" ref="AG4:AG11" si="4">SUMPRODUCT((M$4:M$11=M4)*(L$4:L$11=L4)*(J$4:J$11=J4)*(D$4:D$11&gt;D4))</f>
        <v>0</v>
      </c>
    </row>
    <row r="5" spans="2:33">
      <c r="B5">
        <f t="shared" ref="B5:B11" si="5">AD5+AE5+AF5+AG5</f>
        <v>6</v>
      </c>
      <c r="C5" t="str">
        <f>IF(Klubovi!C5&lt;&gt;"",Klubovi!C5,0)</f>
        <v>B</v>
      </c>
      <c r="D5">
        <f>D4-1</f>
        <v>7</v>
      </c>
      <c r="E5">
        <f>COUNTIF(Rezultati!$C$4:$C$31,'Skriveni dio'!C5)+COUNTIF(Rezultati!$F$4:$F$31,'Skriveni dio'!C5)+COUNTIF(Rezultati!$C$33:$C$60,'Skriveni dio'!C5)+COUNTIF(Rezultati!$F$33:$F$60,'Skriveni dio'!C5)</f>
        <v>14</v>
      </c>
      <c r="F5">
        <f t="shared" ref="F5:F11" si="6">G5+H5+I5</f>
        <v>1</v>
      </c>
      <c r="G5">
        <f t="shared" ref="G5:G11" si="7">O5+W5</f>
        <v>0</v>
      </c>
      <c r="H5">
        <f t="shared" ref="H5:H11" si="8">P5+X5</f>
        <v>0</v>
      </c>
      <c r="I5">
        <f t="shared" ref="I5:I11" si="9">Q5+Y5</f>
        <v>1</v>
      </c>
      <c r="J5">
        <f t="shared" ref="J5:J11" si="10">R5+Z5</f>
        <v>0</v>
      </c>
      <c r="K5">
        <f t="shared" ref="K5:K11" si="11">S5+AA5</f>
        <v>2</v>
      </c>
      <c r="L5">
        <f t="shared" ref="L5:L11" si="12">T5+AB5</f>
        <v>-2</v>
      </c>
      <c r="M5">
        <f t="shared" ref="M5:M11" si="13">U5+AC5</f>
        <v>0</v>
      </c>
      <c r="N5">
        <f t="shared" ref="N5:N11" si="14">O5+P5+Q5</f>
        <v>1</v>
      </c>
      <c r="O5">
        <f>SUMPRODUCT((Rezultati!C$4:E$31='Skriveni dio'!C5)*(Rezultati!D$4:D$31&gt;Rezultati!E$4:E$31))+SUMPRODUCT((Rezultati!C$33:C$60='Skriveni dio'!C5)*(Rezultati!D$33:D$60&gt;Rezultati!E$33:E$60))</f>
        <v>0</v>
      </c>
      <c r="P5">
        <f>SUMPRODUCT((Rezultati!C$4:E$31='Skriveni dio'!C5)*(Rezultati!D$4:D$31=Rezultati!E$4:E$31)*(Rezultati!E$4:E$31&lt;&gt;""))+SUMPRODUCT((Rezultati!C$33:C$60='Skriveni dio'!C5)*(Rezultati!D$33:D$60=Rezultati!E$33:E$60)*(Rezultati!D$33:D$60&lt;&gt;""))</f>
        <v>0</v>
      </c>
      <c r="Q5">
        <f>SUMPRODUCT((Rezultati!C$4:C$31='Skriveni dio'!C5)*(Rezultati!D$4:D$31&lt;Rezultati!E$4:E$31))+SUMPRODUCT((Rezultati!C$33:C$60='Skriveni dio'!C5)*(Rezultati!D$33:D$60&lt;Rezultati!E$33:E$60))</f>
        <v>1</v>
      </c>
      <c r="R5">
        <f>SUMIF(Rezultati!C$4:C$31,'Skriveni dio'!C5,Rezultati!D$4:D$31)+SUMIF(Rezultati!C$33:C$60,'Skriveni dio'!C5,Rezultati!D$33:D$60)</f>
        <v>0</v>
      </c>
      <c r="S5">
        <f>SUMIF(Rezultati!C$4:C$31,'Skriveni dio'!C5,Rezultati!E$4:E$31)+SUMIF(Rezultati!C$33:C$60,'Skriveni dio'!C5,Rezultati!E$33:E$60)</f>
        <v>2</v>
      </c>
      <c r="T5">
        <f t="shared" ref="T5:T11" si="15">IF(D5&gt;0,R5-S5,-100)</f>
        <v>-2</v>
      </c>
      <c r="U5">
        <f t="shared" ref="U5:U11" si="16">O5*3+P5*1</f>
        <v>0</v>
      </c>
      <c r="V5">
        <f t="shared" ref="V5:V11" si="17">W5+X5+Y5</f>
        <v>0</v>
      </c>
      <c r="W5">
        <f>SUMPRODUCT((Rezultati!F$4:F$31='Skriveni dio'!C5)*(Rezultati!D$4:D$31&lt;Rezultati!E$4:E$31))+SUMPRODUCT((Rezultati!F$33:F$60='Skriveni dio'!C5)*(Rezultati!D$33:D$60&lt;Rezultati!E$33:E$60))</f>
        <v>0</v>
      </c>
      <c r="X5">
        <f>SUMPRODUCT((Rezultati!F$4:F$31='Skriveni dio'!C5)*(Rezultati!D$4:D$31=Rezultati!E$4:E$31)*(Rezultati!E$4:E$31&lt;&gt;""))+SUMPRODUCT((Rezultati!F$33:F$60='Skriveni dio'!C5)*(Rezultati!D$33:D$60=Rezultati!E$33:E$60)*(Rezultati!E$33:E$60&lt;&gt;""))</f>
        <v>0</v>
      </c>
      <c r="Y5">
        <f>SUMPRODUCT((Rezultati!F$4:F$31='Skriveni dio'!C5)*(Rezultati!D$4:D$31&gt;Rezultati!E$4:E$31))+SUMPRODUCT((Rezultati!F$33:F$60='Skriveni dio'!C5)*(Rezultati!D$33:D$60&gt;Rezultati!E$33:E$60))</f>
        <v>0</v>
      </c>
      <c r="Z5">
        <f>SUMIF(Rezultati!F$4:F$31,'Skriveni dio'!C5,Rezultati!E$4:E$31)+SUMIF(Rezultati!F$33:F$60,'Skriveni dio'!C5,Rezultati!E$33:E$60)</f>
        <v>0</v>
      </c>
      <c r="AA5">
        <f>SUMIF(Rezultati!F$4:F$31,'Skriveni dio'!C5,Rezultati!D$4:D$31)+SUMIF(Rezultati!F$33:F$60,'Skriveni dio'!C5,Rezultati!D$33:D$60)</f>
        <v>0</v>
      </c>
      <c r="AB5">
        <f t="shared" ref="AB5:AB11" si="18">Z5-AA5</f>
        <v>0</v>
      </c>
      <c r="AC5">
        <f t="shared" ref="AC5:AC11" si="19">W5*3+X5*1</f>
        <v>0</v>
      </c>
      <c r="AD5">
        <f t="shared" si="1"/>
        <v>5</v>
      </c>
      <c r="AE5">
        <f t="shared" si="2"/>
        <v>1</v>
      </c>
      <c r="AF5">
        <f t="shared" si="3"/>
        <v>0</v>
      </c>
      <c r="AG5">
        <f t="shared" si="4"/>
        <v>0</v>
      </c>
    </row>
    <row r="6" spans="2:33">
      <c r="B6">
        <f t="shared" si="5"/>
        <v>2</v>
      </c>
      <c r="C6" t="str">
        <f>IF(Klubovi!C6&lt;&gt;"",Klubovi!C6,0)</f>
        <v>C</v>
      </c>
      <c r="D6">
        <f t="shared" ref="D6:D11" si="20">D5-1</f>
        <v>6</v>
      </c>
      <c r="E6">
        <f>COUNTIF(Rezultati!$C$4:$C$31,'Skriveni dio'!C6)+COUNTIF(Rezultati!$F$4:$F$31,'Skriveni dio'!C6)+COUNTIF(Rezultati!$C$33:$C$60,'Skriveni dio'!C6)+COUNTIF(Rezultati!$F$33:$F$60,'Skriveni dio'!C6)</f>
        <v>14</v>
      </c>
      <c r="F6">
        <f t="shared" si="6"/>
        <v>1</v>
      </c>
      <c r="G6">
        <f t="shared" si="7"/>
        <v>1</v>
      </c>
      <c r="H6">
        <f t="shared" si="8"/>
        <v>0</v>
      </c>
      <c r="I6">
        <f t="shared" si="9"/>
        <v>0</v>
      </c>
      <c r="J6">
        <f t="shared" si="10"/>
        <v>3</v>
      </c>
      <c r="K6">
        <f t="shared" si="11"/>
        <v>0</v>
      </c>
      <c r="L6">
        <f t="shared" si="12"/>
        <v>3</v>
      </c>
      <c r="M6">
        <f t="shared" si="13"/>
        <v>3</v>
      </c>
      <c r="N6">
        <f t="shared" si="14"/>
        <v>1</v>
      </c>
      <c r="O6">
        <f>SUMPRODUCT((Rezultati!C$4:E$31='Skriveni dio'!C6)*(Rezultati!D$4:D$31&gt;Rezultati!E$4:E$31))+SUMPRODUCT((Rezultati!C$33:C$60='Skriveni dio'!C6)*(Rezultati!D$33:D$60&gt;Rezultati!E$33:E$60))</f>
        <v>1</v>
      </c>
      <c r="P6">
        <f>SUMPRODUCT((Rezultati!C$4:E$31='Skriveni dio'!C6)*(Rezultati!D$4:D$31=Rezultati!E$4:E$31)*(Rezultati!E$4:E$31&lt;&gt;""))+SUMPRODUCT((Rezultati!C$33:C$60='Skriveni dio'!C6)*(Rezultati!D$33:D$60=Rezultati!E$33:E$60)*(Rezultati!D$33:D$60&lt;&gt;""))</f>
        <v>0</v>
      </c>
      <c r="Q6">
        <f>SUMPRODUCT((Rezultati!C$4:C$31='Skriveni dio'!C6)*(Rezultati!D$4:D$31&lt;Rezultati!E$4:E$31))+SUMPRODUCT((Rezultati!C$33:C$60='Skriveni dio'!C6)*(Rezultati!D$33:D$60&lt;Rezultati!E$33:E$60))</f>
        <v>0</v>
      </c>
      <c r="R6">
        <f>SUMIF(Rezultati!C$4:C$31,'Skriveni dio'!C6,Rezultati!D$4:D$31)+SUMIF(Rezultati!C$33:C$60,'Skriveni dio'!C6,Rezultati!D$33:D$60)</f>
        <v>3</v>
      </c>
      <c r="S6">
        <f>SUMIF(Rezultati!C$4:C$31,'Skriveni dio'!C6,Rezultati!E$4:E$31)+SUMIF(Rezultati!C$33:C$60,'Skriveni dio'!C6,Rezultati!E$33:E$60)</f>
        <v>0</v>
      </c>
      <c r="T6">
        <f t="shared" si="15"/>
        <v>3</v>
      </c>
      <c r="U6">
        <f t="shared" si="16"/>
        <v>3</v>
      </c>
      <c r="V6">
        <f t="shared" si="17"/>
        <v>0</v>
      </c>
      <c r="W6">
        <f>SUMPRODUCT((Rezultati!F$4:F$31='Skriveni dio'!C6)*(Rezultati!D$4:D$31&lt;Rezultati!E$4:E$31))+SUMPRODUCT((Rezultati!F$33:F$60='Skriveni dio'!C6)*(Rezultati!D$33:D$60&lt;Rezultati!E$33:E$60))</f>
        <v>0</v>
      </c>
      <c r="X6">
        <f>SUMPRODUCT((Rezultati!F$4:F$31='Skriveni dio'!C6)*(Rezultati!D$4:D$31=Rezultati!E$4:E$31)*(Rezultati!E$4:E$31&lt;&gt;""))+SUMPRODUCT((Rezultati!F$33:F$60='Skriveni dio'!C6)*(Rezultati!D$33:D$60=Rezultati!E$33:E$60)*(Rezultati!E$33:E$60&lt;&gt;""))</f>
        <v>0</v>
      </c>
      <c r="Y6">
        <f>SUMPRODUCT((Rezultati!F$4:F$31='Skriveni dio'!C6)*(Rezultati!D$4:D$31&gt;Rezultati!E$4:E$31))+SUMPRODUCT((Rezultati!F$33:F$60='Skriveni dio'!C6)*(Rezultati!D$33:D$60&gt;Rezultati!E$33:E$60))</f>
        <v>0</v>
      </c>
      <c r="Z6">
        <f>SUMIF(Rezultati!F$4:F$31,'Skriveni dio'!C6,Rezultati!E$4:E$31)+SUMIF(Rezultati!F$33:F$60,'Skriveni dio'!C6,Rezultati!E$33:E$60)</f>
        <v>0</v>
      </c>
      <c r="AA6">
        <f>SUMIF(Rezultati!F$4:F$31,'Skriveni dio'!C6,Rezultati!D$4:D$31)+SUMIF(Rezultati!F$33:F$60,'Skriveni dio'!C6,Rezultati!D$33:D$60)</f>
        <v>0</v>
      </c>
      <c r="AB6">
        <f t="shared" si="18"/>
        <v>0</v>
      </c>
      <c r="AC6">
        <f t="shared" si="19"/>
        <v>0</v>
      </c>
      <c r="AD6">
        <f t="shared" si="1"/>
        <v>1</v>
      </c>
      <c r="AE6">
        <f t="shared" si="2"/>
        <v>1</v>
      </c>
      <c r="AF6">
        <f t="shared" si="3"/>
        <v>0</v>
      </c>
      <c r="AG6">
        <f t="shared" si="4"/>
        <v>0</v>
      </c>
    </row>
    <row r="7" spans="2:33">
      <c r="B7">
        <f t="shared" si="5"/>
        <v>8</v>
      </c>
      <c r="C7" t="str">
        <f>IF(Klubovi!C7&lt;&gt;"",Klubovi!C7,0)</f>
        <v>D</v>
      </c>
      <c r="D7">
        <f t="shared" si="20"/>
        <v>5</v>
      </c>
      <c r="E7">
        <f>COUNTIF(Rezultati!$C$4:$C$31,'Skriveni dio'!C7)+COUNTIF(Rezultati!$F$4:$F$31,'Skriveni dio'!C7)+COUNTIF(Rezultati!$C$33:$C$60,'Skriveni dio'!C7)+COUNTIF(Rezultati!$F$33:$F$60,'Skriveni dio'!C7)</f>
        <v>14</v>
      </c>
      <c r="F7">
        <f t="shared" si="6"/>
        <v>1</v>
      </c>
      <c r="G7">
        <f t="shared" si="7"/>
        <v>0</v>
      </c>
      <c r="H7">
        <f t="shared" si="8"/>
        <v>0</v>
      </c>
      <c r="I7">
        <f t="shared" si="9"/>
        <v>1</v>
      </c>
      <c r="J7">
        <f t="shared" si="10"/>
        <v>0</v>
      </c>
      <c r="K7">
        <f t="shared" si="11"/>
        <v>4</v>
      </c>
      <c r="L7">
        <f t="shared" si="12"/>
        <v>-4</v>
      </c>
      <c r="M7">
        <f t="shared" si="13"/>
        <v>0</v>
      </c>
      <c r="N7">
        <f t="shared" si="14"/>
        <v>1</v>
      </c>
      <c r="O7">
        <f>SUMPRODUCT((Rezultati!C$4:E$31='Skriveni dio'!C7)*(Rezultati!D$4:D$31&gt;Rezultati!E$4:E$31))+SUMPRODUCT((Rezultati!C$33:C$60='Skriveni dio'!C7)*(Rezultati!D$33:D$60&gt;Rezultati!E$33:E$60))</f>
        <v>0</v>
      </c>
      <c r="P7">
        <f>SUMPRODUCT((Rezultati!C$4:E$31='Skriveni dio'!C7)*(Rezultati!D$4:D$31=Rezultati!E$4:E$31)*(Rezultati!E$4:E$31&lt;&gt;""))+SUMPRODUCT((Rezultati!C$33:C$60='Skriveni dio'!C7)*(Rezultati!D$33:D$60=Rezultati!E$33:E$60)*(Rezultati!D$33:D$60&lt;&gt;""))</f>
        <v>0</v>
      </c>
      <c r="Q7">
        <f>SUMPRODUCT((Rezultati!C$4:C$31='Skriveni dio'!C7)*(Rezultati!D$4:D$31&lt;Rezultati!E$4:E$31))+SUMPRODUCT((Rezultati!C$33:C$60='Skriveni dio'!C7)*(Rezultati!D$33:D$60&lt;Rezultati!E$33:E$60))</f>
        <v>1</v>
      </c>
      <c r="R7">
        <f>SUMIF(Rezultati!C$4:C$31,'Skriveni dio'!C7,Rezultati!D$4:D$31)+SUMIF(Rezultati!C$33:C$60,'Skriveni dio'!C7,Rezultati!D$33:D$60)</f>
        <v>0</v>
      </c>
      <c r="S7">
        <f>SUMIF(Rezultati!C$4:C$31,'Skriveni dio'!C7,Rezultati!E$4:E$31)+SUMIF(Rezultati!C$33:C$60,'Skriveni dio'!C7,Rezultati!E$33:E$60)</f>
        <v>4</v>
      </c>
      <c r="T7">
        <f t="shared" si="15"/>
        <v>-4</v>
      </c>
      <c r="U7">
        <f t="shared" si="16"/>
        <v>0</v>
      </c>
      <c r="V7">
        <f t="shared" si="17"/>
        <v>0</v>
      </c>
      <c r="W7">
        <f>SUMPRODUCT((Rezultati!F$4:F$31='Skriveni dio'!C7)*(Rezultati!D$4:D$31&lt;Rezultati!E$4:E$31))+SUMPRODUCT((Rezultati!F$33:F$60='Skriveni dio'!C7)*(Rezultati!D$33:D$60&lt;Rezultati!E$33:E$60))</f>
        <v>0</v>
      </c>
      <c r="X7">
        <f>SUMPRODUCT((Rezultati!F$4:F$31='Skriveni dio'!C7)*(Rezultati!D$4:D$31=Rezultati!E$4:E$31)*(Rezultati!E$4:E$31&lt;&gt;""))+SUMPRODUCT((Rezultati!F$33:F$60='Skriveni dio'!C7)*(Rezultati!D$33:D$60=Rezultati!E$33:E$60)*(Rezultati!E$33:E$60&lt;&gt;""))</f>
        <v>0</v>
      </c>
      <c r="Y7">
        <f>SUMPRODUCT((Rezultati!F$4:F$31='Skriveni dio'!C7)*(Rezultati!D$4:D$31&gt;Rezultati!E$4:E$31))+SUMPRODUCT((Rezultati!F$33:F$60='Skriveni dio'!C7)*(Rezultati!D$33:D$60&gt;Rezultati!E$33:E$60))</f>
        <v>0</v>
      </c>
      <c r="Z7">
        <f>SUMIF(Rezultati!F$4:F$31,'Skriveni dio'!C7,Rezultati!E$4:E$31)+SUMIF(Rezultati!F$33:F$60,'Skriveni dio'!C7,Rezultati!E$33:E$60)</f>
        <v>0</v>
      </c>
      <c r="AA7">
        <f>SUMIF(Rezultati!F$4:F$31,'Skriveni dio'!C7,Rezultati!D$4:D$31)+SUMIF(Rezultati!F$33:F$60,'Skriveni dio'!C7,Rezultati!D$33:D$60)</f>
        <v>0</v>
      </c>
      <c r="AB7">
        <f t="shared" si="18"/>
        <v>0</v>
      </c>
      <c r="AC7">
        <f t="shared" si="19"/>
        <v>0</v>
      </c>
      <c r="AD7">
        <f t="shared" si="1"/>
        <v>5</v>
      </c>
      <c r="AE7">
        <f t="shared" si="2"/>
        <v>3</v>
      </c>
      <c r="AF7">
        <f t="shared" si="3"/>
        <v>0</v>
      </c>
      <c r="AG7">
        <f t="shared" si="4"/>
        <v>0</v>
      </c>
    </row>
    <row r="8" spans="2:33">
      <c r="B8">
        <f t="shared" si="5"/>
        <v>1</v>
      </c>
      <c r="C8" t="str">
        <f>IF(Klubovi!C8&lt;&gt;"",Klubovi!C8,0)</f>
        <v>E</v>
      </c>
      <c r="D8">
        <f t="shared" si="20"/>
        <v>4</v>
      </c>
      <c r="E8">
        <f>COUNTIF(Rezultati!$C$4:$C$31,'Skriveni dio'!C8)+COUNTIF(Rezultati!$F$4:$F$31,'Skriveni dio'!C8)+COUNTIF(Rezultati!$C$33:$C$60,'Skriveni dio'!C8)+COUNTIF(Rezultati!$F$33:$F$60,'Skriveni dio'!C8)</f>
        <v>14</v>
      </c>
      <c r="F8">
        <f t="shared" si="6"/>
        <v>1</v>
      </c>
      <c r="G8">
        <f t="shared" si="7"/>
        <v>1</v>
      </c>
      <c r="H8">
        <f t="shared" si="8"/>
        <v>0</v>
      </c>
      <c r="I8">
        <f t="shared" si="9"/>
        <v>0</v>
      </c>
      <c r="J8">
        <f t="shared" si="10"/>
        <v>4</v>
      </c>
      <c r="K8">
        <f t="shared" si="11"/>
        <v>0</v>
      </c>
      <c r="L8">
        <f t="shared" si="12"/>
        <v>4</v>
      </c>
      <c r="M8">
        <f t="shared" si="13"/>
        <v>3</v>
      </c>
      <c r="N8">
        <f t="shared" si="14"/>
        <v>0</v>
      </c>
      <c r="O8">
        <f>SUMPRODUCT((Rezultati!C$4:E$31='Skriveni dio'!C8)*(Rezultati!D$4:D$31&gt;Rezultati!E$4:E$31))+SUMPRODUCT((Rezultati!C$33:C$60='Skriveni dio'!C8)*(Rezultati!D$33:D$60&gt;Rezultati!E$33:E$60))</f>
        <v>0</v>
      </c>
      <c r="P8">
        <f>SUMPRODUCT((Rezultati!C$4:E$31='Skriveni dio'!C8)*(Rezultati!D$4:D$31=Rezultati!E$4:E$31)*(Rezultati!E$4:E$31&lt;&gt;""))+SUMPRODUCT((Rezultati!C$33:C$60='Skriveni dio'!C8)*(Rezultati!D$33:D$60=Rezultati!E$33:E$60)*(Rezultati!D$33:D$60&lt;&gt;""))</f>
        <v>0</v>
      </c>
      <c r="Q8">
        <f>SUMPRODUCT((Rezultati!C$4:C$31='Skriveni dio'!C8)*(Rezultati!D$4:D$31&lt;Rezultati!E$4:E$31))+SUMPRODUCT((Rezultati!C$33:C$60='Skriveni dio'!C8)*(Rezultati!D$33:D$60&lt;Rezultati!E$33:E$60))</f>
        <v>0</v>
      </c>
      <c r="R8">
        <f>SUMIF(Rezultati!C$4:C$31,'Skriveni dio'!C8,Rezultati!D$4:D$31)+SUMIF(Rezultati!C$33:C$60,'Skriveni dio'!C8,Rezultati!D$33:D$60)</f>
        <v>0</v>
      </c>
      <c r="S8">
        <f>SUMIF(Rezultati!C$4:C$31,'Skriveni dio'!C8,Rezultati!E$4:E$31)+SUMIF(Rezultati!C$33:C$60,'Skriveni dio'!C8,Rezultati!E$33:E$60)</f>
        <v>0</v>
      </c>
      <c r="T8">
        <f t="shared" si="15"/>
        <v>0</v>
      </c>
      <c r="U8">
        <f t="shared" si="16"/>
        <v>0</v>
      </c>
      <c r="V8">
        <f t="shared" si="17"/>
        <v>1</v>
      </c>
      <c r="W8">
        <f>SUMPRODUCT((Rezultati!F$4:F$31='Skriveni dio'!C8)*(Rezultati!D$4:D$31&lt;Rezultati!E$4:E$31))+SUMPRODUCT((Rezultati!F$33:F$60='Skriveni dio'!C8)*(Rezultati!D$33:D$60&lt;Rezultati!E$33:E$60))</f>
        <v>1</v>
      </c>
      <c r="X8">
        <f>SUMPRODUCT((Rezultati!F$4:F$31='Skriveni dio'!C8)*(Rezultati!D$4:D$31=Rezultati!E$4:E$31)*(Rezultati!E$4:E$31&lt;&gt;""))+SUMPRODUCT((Rezultati!F$33:F$60='Skriveni dio'!C8)*(Rezultati!D$33:D$60=Rezultati!E$33:E$60)*(Rezultati!E$33:E$60&lt;&gt;""))</f>
        <v>0</v>
      </c>
      <c r="Y8">
        <f>SUMPRODUCT((Rezultati!F$4:F$31='Skriveni dio'!C8)*(Rezultati!D$4:D$31&gt;Rezultati!E$4:E$31))+SUMPRODUCT((Rezultati!F$33:F$60='Skriveni dio'!C8)*(Rezultati!D$33:D$60&gt;Rezultati!E$33:E$60))</f>
        <v>0</v>
      </c>
      <c r="Z8">
        <f>SUMIF(Rezultati!F$4:F$31,'Skriveni dio'!C8,Rezultati!E$4:E$31)+SUMIF(Rezultati!F$33:F$60,'Skriveni dio'!C8,Rezultati!E$33:E$60)</f>
        <v>4</v>
      </c>
      <c r="AA8">
        <f>SUMIF(Rezultati!F$4:F$31,'Skriveni dio'!C8,Rezultati!D$4:D$31)+SUMIF(Rezultati!F$33:F$60,'Skriveni dio'!C8,Rezultati!D$33:D$60)</f>
        <v>0</v>
      </c>
      <c r="AB8">
        <f t="shared" si="18"/>
        <v>4</v>
      </c>
      <c r="AC8">
        <f t="shared" si="19"/>
        <v>3</v>
      </c>
      <c r="AD8">
        <f t="shared" si="1"/>
        <v>1</v>
      </c>
      <c r="AE8">
        <f t="shared" si="2"/>
        <v>0</v>
      </c>
      <c r="AF8">
        <f t="shared" si="3"/>
        <v>0</v>
      </c>
      <c r="AG8">
        <f t="shared" si="4"/>
        <v>0</v>
      </c>
    </row>
    <row r="9" spans="2:33">
      <c r="B9">
        <f t="shared" si="5"/>
        <v>7</v>
      </c>
      <c r="C9" t="str">
        <f>IF(Klubovi!C9&lt;&gt;"",Klubovi!C9,0)</f>
        <v>F</v>
      </c>
      <c r="D9">
        <f t="shared" si="20"/>
        <v>3</v>
      </c>
      <c r="E9">
        <f>COUNTIF(Rezultati!$C$4:$C$31,'Skriveni dio'!C9)+COUNTIF(Rezultati!$F$4:$F$31,'Skriveni dio'!C9)+COUNTIF(Rezultati!$C$33:$C$60,'Skriveni dio'!C9)+COUNTIF(Rezultati!$F$33:$F$60,'Skriveni dio'!C9)</f>
        <v>14</v>
      </c>
      <c r="F9">
        <f t="shared" si="6"/>
        <v>1</v>
      </c>
      <c r="G9">
        <f t="shared" si="7"/>
        <v>0</v>
      </c>
      <c r="H9">
        <f t="shared" si="8"/>
        <v>0</v>
      </c>
      <c r="I9">
        <f t="shared" si="9"/>
        <v>1</v>
      </c>
      <c r="J9">
        <f t="shared" si="10"/>
        <v>0</v>
      </c>
      <c r="K9">
        <f t="shared" si="11"/>
        <v>3</v>
      </c>
      <c r="L9">
        <f t="shared" si="12"/>
        <v>-3</v>
      </c>
      <c r="M9">
        <f t="shared" si="13"/>
        <v>0</v>
      </c>
      <c r="N9">
        <f t="shared" si="14"/>
        <v>0</v>
      </c>
      <c r="O9">
        <f>SUMPRODUCT((Rezultati!C$4:E$31='Skriveni dio'!C9)*(Rezultati!D$4:D$31&gt;Rezultati!E$4:E$31))+SUMPRODUCT((Rezultati!C$33:C$60='Skriveni dio'!C9)*(Rezultati!D$33:D$60&gt;Rezultati!E$33:E$60))</f>
        <v>0</v>
      </c>
      <c r="P9">
        <f>SUMPRODUCT((Rezultati!C$4:E$31='Skriveni dio'!C9)*(Rezultati!D$4:D$31=Rezultati!E$4:E$31)*(Rezultati!E$4:E$31&lt;&gt;""))+SUMPRODUCT((Rezultati!C$33:C$60='Skriveni dio'!C9)*(Rezultati!D$33:D$60=Rezultati!E$33:E$60)*(Rezultati!D$33:D$60&lt;&gt;""))</f>
        <v>0</v>
      </c>
      <c r="Q9">
        <f>SUMPRODUCT((Rezultati!C$4:C$31='Skriveni dio'!C9)*(Rezultati!D$4:D$31&lt;Rezultati!E$4:E$31))+SUMPRODUCT((Rezultati!C$33:C$60='Skriveni dio'!C9)*(Rezultati!D$33:D$60&lt;Rezultati!E$33:E$60))</f>
        <v>0</v>
      </c>
      <c r="R9">
        <f>SUMIF(Rezultati!C$4:C$31,'Skriveni dio'!C9,Rezultati!D$4:D$31)+SUMIF(Rezultati!C$33:C$60,'Skriveni dio'!C9,Rezultati!D$33:D$60)</f>
        <v>0</v>
      </c>
      <c r="S9">
        <f>SUMIF(Rezultati!C$4:C$31,'Skriveni dio'!C9,Rezultati!E$4:E$31)+SUMIF(Rezultati!C$33:C$60,'Skriveni dio'!C9,Rezultati!E$33:E$60)</f>
        <v>0</v>
      </c>
      <c r="T9">
        <f t="shared" si="15"/>
        <v>0</v>
      </c>
      <c r="U9">
        <f t="shared" si="16"/>
        <v>0</v>
      </c>
      <c r="V9">
        <f t="shared" si="17"/>
        <v>1</v>
      </c>
      <c r="W9">
        <f>SUMPRODUCT((Rezultati!F$4:F$31='Skriveni dio'!C9)*(Rezultati!D$4:D$31&lt;Rezultati!E$4:E$31))+SUMPRODUCT((Rezultati!F$33:F$60='Skriveni dio'!C9)*(Rezultati!D$33:D$60&lt;Rezultati!E$33:E$60))</f>
        <v>0</v>
      </c>
      <c r="X9">
        <f>SUMPRODUCT((Rezultati!F$4:F$31='Skriveni dio'!C9)*(Rezultati!D$4:D$31=Rezultati!E$4:E$31)*(Rezultati!E$4:E$31&lt;&gt;""))+SUMPRODUCT((Rezultati!F$33:F$60='Skriveni dio'!C9)*(Rezultati!D$33:D$60=Rezultati!E$33:E$60)*(Rezultati!E$33:E$60&lt;&gt;""))</f>
        <v>0</v>
      </c>
      <c r="Y9">
        <f>SUMPRODUCT((Rezultati!F$4:F$31='Skriveni dio'!C9)*(Rezultati!D$4:D$31&gt;Rezultati!E$4:E$31))+SUMPRODUCT((Rezultati!F$33:F$60='Skriveni dio'!C9)*(Rezultati!D$33:D$60&gt;Rezultati!E$33:E$60))</f>
        <v>1</v>
      </c>
      <c r="Z9">
        <f>SUMIF(Rezultati!F$4:F$31,'Skriveni dio'!C9,Rezultati!E$4:E$31)+SUMIF(Rezultati!F$33:F$60,'Skriveni dio'!C9,Rezultati!E$33:E$60)</f>
        <v>0</v>
      </c>
      <c r="AA9">
        <f>SUMIF(Rezultati!F$4:F$31,'Skriveni dio'!C9,Rezultati!D$4:D$31)+SUMIF(Rezultati!F$33:F$60,'Skriveni dio'!C9,Rezultati!D$33:D$60)</f>
        <v>3</v>
      </c>
      <c r="AB9">
        <f t="shared" si="18"/>
        <v>-3</v>
      </c>
      <c r="AC9">
        <f t="shared" si="19"/>
        <v>0</v>
      </c>
      <c r="AD9">
        <f t="shared" si="1"/>
        <v>5</v>
      </c>
      <c r="AE9">
        <f t="shared" si="2"/>
        <v>2</v>
      </c>
      <c r="AF9">
        <f t="shared" si="3"/>
        <v>0</v>
      </c>
      <c r="AG9">
        <f t="shared" si="4"/>
        <v>0</v>
      </c>
    </row>
    <row r="10" spans="2:33">
      <c r="B10">
        <f t="shared" si="5"/>
        <v>3</v>
      </c>
      <c r="C10" t="str">
        <f>IF(Klubovi!C10&lt;&gt;"",Klubovi!C10,0)</f>
        <v>G</v>
      </c>
      <c r="D10">
        <f t="shared" si="20"/>
        <v>2</v>
      </c>
      <c r="E10">
        <f>COUNTIF(Rezultati!$C$4:$C$31,'Skriveni dio'!C10)+COUNTIF(Rezultati!$F$4:$F$31,'Skriveni dio'!C10)+COUNTIF(Rezultati!$C$33:$C$60,'Skriveni dio'!C10)+COUNTIF(Rezultati!$F$33:$F$60,'Skriveni dio'!C10)</f>
        <v>14</v>
      </c>
      <c r="F10">
        <f t="shared" si="6"/>
        <v>1</v>
      </c>
      <c r="G10">
        <f t="shared" si="7"/>
        <v>1</v>
      </c>
      <c r="H10">
        <f t="shared" si="8"/>
        <v>0</v>
      </c>
      <c r="I10">
        <f t="shared" si="9"/>
        <v>0</v>
      </c>
      <c r="J10">
        <f t="shared" si="10"/>
        <v>2</v>
      </c>
      <c r="K10">
        <f t="shared" si="11"/>
        <v>0</v>
      </c>
      <c r="L10">
        <f t="shared" si="12"/>
        <v>2</v>
      </c>
      <c r="M10">
        <f t="shared" si="13"/>
        <v>3</v>
      </c>
      <c r="N10">
        <f t="shared" si="14"/>
        <v>0</v>
      </c>
      <c r="O10">
        <f>SUMPRODUCT((Rezultati!C$4:E$31='Skriveni dio'!C10)*(Rezultati!D$4:D$31&gt;Rezultati!E$4:E$31))+SUMPRODUCT((Rezultati!C$33:C$60='Skriveni dio'!C10)*(Rezultati!D$33:D$60&gt;Rezultati!E$33:E$60))</f>
        <v>0</v>
      </c>
      <c r="P10">
        <f>SUMPRODUCT((Rezultati!C$4:E$31='Skriveni dio'!C10)*(Rezultati!D$4:D$31=Rezultati!E$4:E$31)*(Rezultati!E$4:E$31&lt;&gt;""))+SUMPRODUCT((Rezultati!C$33:C$60='Skriveni dio'!C10)*(Rezultati!D$33:D$60=Rezultati!E$33:E$60)*(Rezultati!D$33:D$60&lt;&gt;""))</f>
        <v>0</v>
      </c>
      <c r="Q10">
        <f>SUMPRODUCT((Rezultati!C$4:C$31='Skriveni dio'!C10)*(Rezultati!D$4:D$31&lt;Rezultati!E$4:E$31))+SUMPRODUCT((Rezultati!C$33:C$60='Skriveni dio'!C10)*(Rezultati!D$33:D$60&lt;Rezultati!E$33:E$60))</f>
        <v>0</v>
      </c>
      <c r="R10">
        <f>SUMIF(Rezultati!C$4:C$31,'Skriveni dio'!C10,Rezultati!D$4:D$31)+SUMIF(Rezultati!C$33:C$60,'Skriveni dio'!C10,Rezultati!D$33:D$60)</f>
        <v>0</v>
      </c>
      <c r="S10">
        <f>SUMIF(Rezultati!C$4:C$31,'Skriveni dio'!C10,Rezultati!E$4:E$31)+SUMIF(Rezultati!C$33:C$60,'Skriveni dio'!C10,Rezultati!E$33:E$60)</f>
        <v>0</v>
      </c>
      <c r="T10">
        <f t="shared" si="15"/>
        <v>0</v>
      </c>
      <c r="U10">
        <f t="shared" si="16"/>
        <v>0</v>
      </c>
      <c r="V10">
        <f t="shared" si="17"/>
        <v>1</v>
      </c>
      <c r="W10">
        <f>SUMPRODUCT((Rezultati!F$4:F$31='Skriveni dio'!C10)*(Rezultati!D$4:D$31&lt;Rezultati!E$4:E$31))+SUMPRODUCT((Rezultati!F$33:F$60='Skriveni dio'!C10)*(Rezultati!D$33:D$60&lt;Rezultati!E$33:E$60))</f>
        <v>1</v>
      </c>
      <c r="X10">
        <f>SUMPRODUCT((Rezultati!F$4:F$31='Skriveni dio'!C10)*(Rezultati!D$4:D$31=Rezultati!E$4:E$31)*(Rezultati!E$4:E$31&lt;&gt;""))+SUMPRODUCT((Rezultati!F$33:F$60='Skriveni dio'!C10)*(Rezultati!D$33:D$60=Rezultati!E$33:E$60)*(Rezultati!E$33:E$60&lt;&gt;""))</f>
        <v>0</v>
      </c>
      <c r="Y10">
        <f>SUMPRODUCT((Rezultati!F$4:F$31='Skriveni dio'!C10)*(Rezultati!D$4:D$31&gt;Rezultati!E$4:E$31))+SUMPRODUCT((Rezultati!F$33:F$60='Skriveni dio'!C10)*(Rezultati!D$33:D$60&gt;Rezultati!E$33:E$60))</f>
        <v>0</v>
      </c>
      <c r="Z10">
        <f>SUMIF(Rezultati!F$4:F$31,'Skriveni dio'!C10,Rezultati!E$4:E$31)+SUMIF(Rezultati!F$33:F$60,'Skriveni dio'!C10,Rezultati!E$33:E$60)</f>
        <v>2</v>
      </c>
      <c r="AA10">
        <f>SUMIF(Rezultati!F$4:F$31,'Skriveni dio'!C10,Rezultati!D$4:D$31)+SUMIF(Rezultati!F$33:F$60,'Skriveni dio'!C10,Rezultati!D$33:D$60)</f>
        <v>0</v>
      </c>
      <c r="AB10">
        <f t="shared" si="18"/>
        <v>2</v>
      </c>
      <c r="AC10">
        <f t="shared" si="19"/>
        <v>3</v>
      </c>
      <c r="AD10">
        <f t="shared" si="1"/>
        <v>1</v>
      </c>
      <c r="AE10">
        <f t="shared" si="2"/>
        <v>2</v>
      </c>
      <c r="AF10">
        <f t="shared" si="3"/>
        <v>0</v>
      </c>
      <c r="AG10">
        <f t="shared" si="4"/>
        <v>0</v>
      </c>
    </row>
    <row r="11" spans="2:33">
      <c r="B11">
        <f t="shared" si="5"/>
        <v>5</v>
      </c>
      <c r="C11" t="str">
        <f>IF(Klubovi!C11&lt;&gt;"",Klubovi!C11,0)</f>
        <v>H</v>
      </c>
      <c r="D11">
        <f t="shared" si="20"/>
        <v>1</v>
      </c>
      <c r="E11">
        <f>COUNTIF(Rezultati!$C$4:$C$31,'Skriveni dio'!C11)+COUNTIF(Rezultati!$F$4:$F$31,'Skriveni dio'!C11)+COUNTIF(Rezultati!$C$33:$C$60,'Skriveni dio'!C11)+COUNTIF(Rezultati!$F$33:$F$60,'Skriveni dio'!C11)</f>
        <v>14</v>
      </c>
      <c r="F11">
        <f t="shared" si="6"/>
        <v>1</v>
      </c>
      <c r="G11">
        <f t="shared" si="7"/>
        <v>0</v>
      </c>
      <c r="H11">
        <f t="shared" si="8"/>
        <v>0</v>
      </c>
      <c r="I11">
        <f t="shared" si="9"/>
        <v>1</v>
      </c>
      <c r="J11">
        <f t="shared" si="10"/>
        <v>0</v>
      </c>
      <c r="K11">
        <f t="shared" si="11"/>
        <v>1</v>
      </c>
      <c r="L11">
        <f t="shared" si="12"/>
        <v>-1</v>
      </c>
      <c r="M11">
        <f t="shared" si="13"/>
        <v>0</v>
      </c>
      <c r="N11">
        <f t="shared" si="14"/>
        <v>0</v>
      </c>
      <c r="O11">
        <f>SUMPRODUCT((Rezultati!C$4:E$31='Skriveni dio'!C11)*(Rezultati!D$4:D$31&gt;Rezultati!E$4:E$31))+SUMPRODUCT((Rezultati!C$33:C$60='Skriveni dio'!C11)*(Rezultati!D$33:D$60&gt;Rezultati!E$33:E$60))</f>
        <v>0</v>
      </c>
      <c r="P11">
        <f>SUMPRODUCT((Rezultati!C$4:E$31='Skriveni dio'!C11)*(Rezultati!D$4:D$31=Rezultati!E$4:E$31)*(Rezultati!E$4:E$31&lt;&gt;""))+SUMPRODUCT((Rezultati!C$33:C$60='Skriveni dio'!C11)*(Rezultati!D$33:D$60=Rezultati!E$33:E$60)*(Rezultati!D$33:D$60&lt;&gt;""))</f>
        <v>0</v>
      </c>
      <c r="Q11">
        <f>SUMPRODUCT((Rezultati!C$4:C$31='Skriveni dio'!C11)*(Rezultati!D$4:D$31&lt;Rezultati!E$4:E$31))+SUMPRODUCT((Rezultati!C$33:C$60='Skriveni dio'!C11)*(Rezultati!D$33:D$60&lt;Rezultati!E$33:E$60))</f>
        <v>0</v>
      </c>
      <c r="R11">
        <f>SUMIF(Rezultati!C$4:C$31,'Skriveni dio'!C11,Rezultati!D$4:D$31)+SUMIF(Rezultati!C$33:C$60,'Skriveni dio'!C11,Rezultati!D$33:D$60)</f>
        <v>0</v>
      </c>
      <c r="S11">
        <f>SUMIF(Rezultati!C$4:C$31,'Skriveni dio'!C11,Rezultati!E$4:E$31)+SUMIF(Rezultati!C$33:C$60,'Skriveni dio'!C11,Rezultati!E$33:E$60)</f>
        <v>0</v>
      </c>
      <c r="T11">
        <f t="shared" si="15"/>
        <v>0</v>
      </c>
      <c r="U11">
        <f t="shared" si="16"/>
        <v>0</v>
      </c>
      <c r="V11">
        <f t="shared" si="17"/>
        <v>1</v>
      </c>
      <c r="W11">
        <f>SUMPRODUCT((Rezultati!F$4:F$31='Skriveni dio'!C11)*(Rezultati!D$4:D$31&lt;Rezultati!E$4:E$31))+SUMPRODUCT((Rezultati!F$33:F$60='Skriveni dio'!C11)*(Rezultati!D$33:D$60&lt;Rezultati!E$33:E$60))</f>
        <v>0</v>
      </c>
      <c r="X11">
        <f>SUMPRODUCT((Rezultati!F$4:F$31='Skriveni dio'!C11)*(Rezultati!D$4:D$31=Rezultati!E$4:E$31)*(Rezultati!E$4:E$31&lt;&gt;""))+SUMPRODUCT((Rezultati!F$33:F$60='Skriveni dio'!C11)*(Rezultati!D$33:D$60=Rezultati!E$33:E$60)*(Rezultati!E$33:E$60&lt;&gt;""))</f>
        <v>0</v>
      </c>
      <c r="Y11">
        <f>SUMPRODUCT((Rezultati!F$4:F$31='Skriveni dio'!C11)*(Rezultati!D$4:D$31&gt;Rezultati!E$4:E$31))+SUMPRODUCT((Rezultati!F$33:F$60='Skriveni dio'!C11)*(Rezultati!D$33:D$60&gt;Rezultati!E$33:E$60))</f>
        <v>1</v>
      </c>
      <c r="Z11">
        <f>SUMIF(Rezultati!F$4:F$31,'Skriveni dio'!C11,Rezultati!E$4:E$31)+SUMIF(Rezultati!F$33:F$60,'Skriveni dio'!C11,Rezultati!E$33:E$60)</f>
        <v>0</v>
      </c>
      <c r="AA11">
        <f>SUMIF(Rezultati!F$4:F$31,'Skriveni dio'!C11,Rezultati!D$4:D$31)+SUMIF(Rezultati!F$33:F$60,'Skriveni dio'!C11,Rezultati!D$33:D$60)</f>
        <v>1</v>
      </c>
      <c r="AB11">
        <f t="shared" si="18"/>
        <v>-1</v>
      </c>
      <c r="AC11">
        <f t="shared" si="19"/>
        <v>0</v>
      </c>
      <c r="AD11">
        <f t="shared" si="1"/>
        <v>5</v>
      </c>
      <c r="AE11">
        <f t="shared" si="2"/>
        <v>0</v>
      </c>
      <c r="AF11">
        <f t="shared" si="3"/>
        <v>0</v>
      </c>
      <c r="AG11">
        <f t="shared" si="4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Klubovi</vt:lpstr>
      <vt:lpstr>Rezultati</vt:lpstr>
      <vt:lpstr>Tabela</vt:lpstr>
      <vt:lpstr>Skriveni dio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Piksi-Indira</cp:lastModifiedBy>
  <dcterms:created xsi:type="dcterms:W3CDTF">2014-05-01T07:32:12Z</dcterms:created>
  <dcterms:modified xsi:type="dcterms:W3CDTF">2015-02-02T18:29:16Z</dcterms:modified>
</cp:coreProperties>
</file>