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4355" windowHeight="4680" activeTab="3"/>
  </bookViews>
  <sheets>
    <sheet name="Zbir" sheetId="7" r:id="rId1"/>
    <sheet name="Zbir (2)" sheetId="8" r:id="rId2"/>
    <sheet name="Zbir (3)" sheetId="9" r:id="rId3"/>
    <sheet name="Baza" sheetId="6" r:id="rId4"/>
  </sheets>
  <calcPr calcId="124519"/>
  <pivotCaches>
    <pivotCache cacheId="57" r:id="rId5"/>
  </pivotCaches>
</workbook>
</file>

<file path=xl/calcChain.xml><?xml version="1.0" encoding="utf-8"?>
<calcChain xmlns="http://schemas.openxmlformats.org/spreadsheetml/2006/main">
  <c r="E45" i="6"/>
  <c r="E46"/>
  <c r="E47"/>
  <c r="E48"/>
  <c r="E49"/>
  <c r="E50"/>
  <c r="E51"/>
  <c r="E52"/>
  <c r="E53"/>
  <c r="E54"/>
  <c r="E55"/>
  <c r="E56"/>
  <c r="E57"/>
  <c r="E58"/>
  <c r="E59"/>
  <c r="F45"/>
  <c r="F46"/>
  <c r="F47"/>
  <c r="F48"/>
  <c r="F49"/>
  <c r="F50"/>
  <c r="F51"/>
  <c r="F52"/>
  <c r="F53"/>
  <c r="F54"/>
  <c r="F55"/>
  <c r="F56"/>
  <c r="F57"/>
  <c r="F58"/>
  <c r="F59"/>
  <c r="G45"/>
  <c r="G46"/>
  <c r="G47"/>
  <c r="G48"/>
  <c r="G49"/>
  <c r="G50"/>
  <c r="G51"/>
  <c r="G52"/>
  <c r="G53"/>
  <c r="G54"/>
  <c r="G55"/>
  <c r="G56"/>
  <c r="G57"/>
  <c r="H57" s="1"/>
  <c r="G58"/>
  <c r="G59"/>
  <c r="H59" s="1"/>
  <c r="H45"/>
  <c r="H46"/>
  <c r="H47"/>
  <c r="H48"/>
  <c r="H49"/>
  <c r="H50"/>
  <c r="H51"/>
  <c r="H52"/>
  <c r="H53"/>
  <c r="H54"/>
  <c r="H55"/>
  <c r="H56"/>
  <c r="H58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F2"/>
  <c r="H2" s="1"/>
  <c r="F3"/>
  <c r="H3" s="1"/>
  <c r="I3" s="1"/>
  <c r="F4"/>
  <c r="H4" s="1"/>
  <c r="I4" s="1"/>
  <c r="F5"/>
  <c r="H5" s="1"/>
  <c r="I5" s="1"/>
  <c r="F6"/>
  <c r="H6" s="1"/>
  <c r="F7"/>
  <c r="H7" s="1"/>
  <c r="I7" s="1"/>
  <c r="F8"/>
  <c r="H8" s="1"/>
  <c r="I8" s="1"/>
  <c r="F9"/>
  <c r="H9" s="1"/>
  <c r="I9" s="1"/>
  <c r="F10"/>
  <c r="H10" s="1"/>
  <c r="I10" s="1"/>
  <c r="F11"/>
  <c r="H11" s="1"/>
  <c r="F12"/>
  <c r="H12" s="1"/>
  <c r="I12" s="1"/>
  <c r="F13"/>
  <c r="H13" s="1"/>
  <c r="F14"/>
  <c r="H14" s="1"/>
  <c r="F15"/>
  <c r="H15" s="1"/>
  <c r="I15" s="1"/>
  <c r="F16"/>
  <c r="H16" s="1"/>
  <c r="F17"/>
  <c r="H17" s="1"/>
  <c r="F18"/>
  <c r="H18" s="1"/>
  <c r="F19"/>
  <c r="H19" s="1"/>
  <c r="F20"/>
  <c r="H20" s="1"/>
  <c r="F21"/>
  <c r="H21" s="1"/>
  <c r="F22"/>
  <c r="H22" s="1"/>
  <c r="F23"/>
  <c r="H23" s="1"/>
  <c r="F24"/>
  <c r="H24" s="1"/>
  <c r="F25"/>
  <c r="H25" s="1"/>
  <c r="I25" s="1"/>
  <c r="F26"/>
  <c r="H26" s="1"/>
  <c r="F27"/>
  <c r="H27" s="1"/>
  <c r="F28"/>
  <c r="H28" s="1"/>
  <c r="F29"/>
  <c r="H29" s="1"/>
  <c r="F30"/>
  <c r="H30" s="1"/>
  <c r="F31"/>
  <c r="H31" s="1"/>
  <c r="F32"/>
  <c r="H32" s="1"/>
  <c r="F33"/>
  <c r="H33" s="1"/>
  <c r="F34"/>
  <c r="H34" s="1"/>
  <c r="I34" s="1"/>
  <c r="F35"/>
  <c r="H35" s="1"/>
  <c r="F36"/>
  <c r="H36" s="1"/>
  <c r="F37"/>
  <c r="H37" s="1"/>
  <c r="F38"/>
  <c r="H38" s="1"/>
  <c r="F39"/>
  <c r="H39" s="1"/>
  <c r="I39" s="1"/>
  <c r="F40"/>
  <c r="H40" s="1"/>
  <c r="I40" s="1"/>
  <c r="F41"/>
  <c r="H41" s="1"/>
  <c r="F42"/>
  <c r="H42" s="1"/>
  <c r="F43"/>
  <c r="H43" s="1"/>
  <c r="F44"/>
  <c r="H44" s="1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I45" l="1"/>
  <c r="I58"/>
  <c r="I52"/>
  <c r="I59"/>
  <c r="I56"/>
  <c r="I46"/>
  <c r="I51"/>
  <c r="I47"/>
  <c r="I50"/>
  <c r="I53"/>
  <c r="I57"/>
  <c r="I48"/>
  <c r="I55"/>
  <c r="I49"/>
  <c r="I54"/>
  <c r="I29"/>
  <c r="I41"/>
  <c r="I21"/>
  <c r="I30"/>
  <c r="I19"/>
  <c r="I43"/>
  <c r="I17"/>
  <c r="I37"/>
  <c r="I13"/>
  <c r="I27"/>
  <c r="I11"/>
  <c r="I23"/>
  <c r="I44"/>
  <c r="I31"/>
  <c r="I26"/>
  <c r="I24"/>
  <c r="I36"/>
  <c r="I22"/>
  <c r="I32"/>
  <c r="I35"/>
  <c r="I20"/>
  <c r="I14"/>
  <c r="I28"/>
  <c r="I38"/>
  <c r="I6"/>
  <c r="I18"/>
  <c r="I42"/>
  <c r="I33"/>
  <c r="I2"/>
  <c r="I16"/>
</calcChain>
</file>

<file path=xl/sharedStrings.xml><?xml version="1.0" encoding="utf-8"?>
<sst xmlns="http://schemas.openxmlformats.org/spreadsheetml/2006/main" count="230" uniqueCount="46">
  <si>
    <t xml:space="preserve">Maja Stević </t>
  </si>
  <si>
    <t xml:space="preserve">Zlatko Ziric </t>
  </si>
  <si>
    <t xml:space="preserve">Irena Subotic </t>
  </si>
  <si>
    <t xml:space="preserve">Nikola Nikolic </t>
  </si>
  <si>
    <t xml:space="preserve">Miloš Milošević </t>
  </si>
  <si>
    <t xml:space="preserve">Sanja Milic </t>
  </si>
  <si>
    <t xml:space="preserve">Savo Savic </t>
  </si>
  <si>
    <t xml:space="preserve">Vladimir Jajcic </t>
  </si>
  <si>
    <t xml:space="preserve">Miki Mikolić </t>
  </si>
  <si>
    <t xml:space="preserve">Alek Disić </t>
  </si>
  <si>
    <t xml:space="preserve">Bogdan Bogic </t>
  </si>
  <si>
    <t xml:space="preserve">Toma Tomic </t>
  </si>
  <si>
    <t xml:space="preserve">Voja Vojvić </t>
  </si>
  <si>
    <t xml:space="preserve">Dejan Dejac </t>
  </si>
  <si>
    <t>Milos Tratic</t>
  </si>
  <si>
    <t>Zlatko Zec</t>
  </si>
  <si>
    <t>Haso Hasić</t>
  </si>
  <si>
    <t>Milja Txccc</t>
  </si>
  <si>
    <t>Draga Mašin</t>
  </si>
  <si>
    <t>Maja Licac</t>
  </si>
  <si>
    <t xml:space="preserve">Ivan Ixcvic </t>
  </si>
  <si>
    <t>BoRa Kvaka</t>
  </si>
  <si>
    <t>Dejan Dehkil</t>
  </si>
  <si>
    <t xml:space="preserve">Bojjan Bolic </t>
  </si>
  <si>
    <t>Ime i prezime</t>
  </si>
  <si>
    <t>ProsekZaMesec</t>
  </si>
  <si>
    <t>Mesec</t>
  </si>
  <si>
    <t>Novembar</t>
  </si>
  <si>
    <t>Decembar</t>
  </si>
  <si>
    <t>Column Labels</t>
  </si>
  <si>
    <t>Grand Total</t>
  </si>
  <si>
    <t>Row Labels</t>
  </si>
  <si>
    <t>Sum of ProsekZaMesec</t>
  </si>
  <si>
    <t>Average of ProsekZaMesec</t>
  </si>
  <si>
    <t>BrPartija</t>
  </si>
  <si>
    <t>BrBodova</t>
  </si>
  <si>
    <t>Ukupno bodova</t>
  </si>
  <si>
    <t>UkupnoPartija</t>
  </si>
  <si>
    <t>ProsekBodova</t>
  </si>
  <si>
    <t>ZbirProsekaBod</t>
  </si>
  <si>
    <t>Oktobar</t>
  </si>
  <si>
    <t xml:space="preserve">Toma Tomovic </t>
  </si>
  <si>
    <t xml:space="preserve">Sonja Milicic </t>
  </si>
  <si>
    <t>Septembar</t>
  </si>
  <si>
    <t>Slavko Slavković</t>
  </si>
  <si>
    <t>Average of ProsekBodova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</si>
</sst>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pivotButton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0" borderId="0" xfId="0" pivotButton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3" xfId="0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3" borderId="4" xfId="0" applyNumberFormat="1" applyFont="1" applyFill="1" applyBorder="1" applyAlignment="1">
      <alignment horizontal="center"/>
    </xf>
    <xf numFmtId="0" fontId="0" fillId="4" borderId="3" xfId="0" applyFont="1" applyFill="1" applyBorder="1"/>
    <xf numFmtId="0" fontId="0" fillId="4" borderId="3" xfId="0" applyFont="1" applyFill="1" applyBorder="1" applyAlignment="1">
      <alignment horizontal="center"/>
    </xf>
    <xf numFmtId="0" fontId="0" fillId="4" borderId="3" xfId="0" applyNumberFormat="1" applyFont="1" applyFill="1" applyBorder="1" applyAlignment="1">
      <alignment horizontal="center"/>
    </xf>
    <xf numFmtId="0" fontId="0" fillId="4" borderId="4" xfId="0" applyNumberFormat="1" applyFont="1" applyFill="1" applyBorder="1" applyAlignment="1">
      <alignment horizontal="center"/>
    </xf>
    <xf numFmtId="0" fontId="0" fillId="3" borderId="3" xfId="0" applyFont="1" applyFill="1" applyBorder="1" applyAlignment="1"/>
    <xf numFmtId="0" fontId="0" fillId="4" borderId="3" xfId="0" applyFont="1" applyFill="1" applyBorder="1" applyAlignment="1"/>
    <xf numFmtId="0" fontId="0" fillId="0" borderId="0" xfId="0" applyAlignment="1"/>
    <xf numFmtId="0" fontId="0" fillId="4" borderId="3" xfId="0" applyFill="1" applyBorder="1"/>
    <xf numFmtId="0" fontId="0" fillId="0" borderId="0" xfId="0" applyBorder="1"/>
  </cellXfs>
  <cellStyles count="1">
    <cellStyle name="Normal" xfId="0" builtinId="0"/>
  </cellStyles>
  <dxfs count="7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border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 style="thin">
          <color theme="0"/>
        </bottom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relativeIndent="0" justifyLastLine="0" shrinkToFit="0" mergeCell="0" readingOrder="0"/>
    </dxf>
    <dxf>
      <border>
        <left/>
        <right/>
        <top/>
        <bottom/>
        <vertical/>
        <horizontal/>
      </border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 Tod" refreshedDate="42031.264068287041" createdVersion="3" refreshedVersion="3" minRefreshableVersion="3" recordCount="58">
  <cacheSource type="worksheet">
    <worksheetSource name="Table1[#All]"/>
  </cacheSource>
  <cacheFields count="9">
    <cacheField name="Mesec" numFmtId="0">
      <sharedItems count="4">
        <s v="Novembar"/>
        <s v="Decembar"/>
        <s v="Oktobar"/>
        <s v="Septembar"/>
      </sharedItems>
    </cacheField>
    <cacheField name="Ime i prezime" numFmtId="0">
      <sharedItems count="27">
        <s v="Alek Disić "/>
        <s v="Bojjan Bolic "/>
        <s v="BoRa Kvaka"/>
        <s v="Dejan Dehkil"/>
        <s v="Dejan Dejac "/>
        <s v="Draga Mašin"/>
        <s v="Haso Hasić"/>
        <s v="Ivan Ixcvic "/>
        <s v="Maja Licac"/>
        <s v="Miloš Milošević "/>
        <s v="Milja Txccc"/>
        <s v="Toma Tomic "/>
        <s v="Vladimir Jajcic "/>
        <s v="Zlatko Zec"/>
        <s v="Bogdan Bogic "/>
        <s v="Irena Subotic "/>
        <s v="Maja Stević "/>
        <s v="Miki Mikolić "/>
        <s v="Milos Tratic"/>
        <s v="Nikola Nikolic "/>
        <s v="Sanja Milic "/>
        <s v="Savo Savic "/>
        <s v="Voja Vojvić "/>
        <s v="Zlatko Ziric "/>
        <s v="Toma Tomovic "/>
        <s v="Sonja Milicic "/>
        <s v="Slavko Slavković"/>
      </sharedItems>
    </cacheField>
    <cacheField name="BrBodova" numFmtId="0">
      <sharedItems containsSemiMixedTypes="0" containsString="0" containsNumber="1" containsInteger="1" minValue="156" maxValue="369"/>
    </cacheField>
    <cacheField name="BrPartija" numFmtId="0">
      <sharedItems containsSemiMixedTypes="0" containsString="0" containsNumber="1" containsInteger="1" minValue="30" maxValue="58"/>
    </cacheField>
    <cacheField name="ProsekZaMesec" numFmtId="0">
      <sharedItems containsSemiMixedTypes="0" containsString="0" containsNumber="1" minValue="3.5454545454545454" maxValue="9.8333333333333339"/>
    </cacheField>
    <cacheField name="Ukupno bodova" numFmtId="0">
      <sharedItems containsSemiMixedTypes="0" containsString="0" containsNumber="1" containsInteger="1" minValue="156" maxValue="995"/>
    </cacheField>
    <cacheField name="UkupnoPartija" numFmtId="0">
      <sharedItems containsSemiMixedTypes="0" containsString="0" containsNumber="1" containsInteger="1" minValue="30" maxValue="140"/>
    </cacheField>
    <cacheField name="ProsekBodova" numFmtId="0">
      <sharedItems containsSemiMixedTypes="0" containsString="0" containsNumber="1" minValue="3.5454545454545454" maxValue="8.6037735849056602"/>
    </cacheField>
    <cacheField name="ZbirProsekaBod" numFmtId="0">
      <sharedItems containsSemiMixedTypes="0" containsString="0" containsNumber="1" minValue="3.5454545454545454" maxValue="27.48872180451127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x v="0"/>
    <n v="188"/>
    <n v="32"/>
    <n v="5.875"/>
    <n v="914"/>
    <n v="133"/>
    <n v="6.8721804511278197"/>
    <n v="27.488721804511279"/>
  </r>
  <r>
    <x v="0"/>
    <x v="1"/>
    <n v="244"/>
    <n v="43"/>
    <n v="5.6744186046511631"/>
    <n v="244"/>
    <n v="43"/>
    <n v="5.6744186046511631"/>
    <n v="5.6744186046511631"/>
  </r>
  <r>
    <x v="0"/>
    <x v="2"/>
    <n v="176"/>
    <n v="31"/>
    <n v="5.67741935483871"/>
    <n v="176"/>
    <n v="31"/>
    <n v="5.67741935483871"/>
    <n v="5.67741935483871"/>
  </r>
  <r>
    <x v="0"/>
    <x v="3"/>
    <n v="193"/>
    <n v="34"/>
    <n v="5.6764705882352944"/>
    <n v="193"/>
    <n v="34"/>
    <n v="5.6764705882352944"/>
    <n v="5.6764705882352944"/>
  </r>
  <r>
    <x v="0"/>
    <x v="4"/>
    <n v="179"/>
    <n v="30"/>
    <n v="5.9666666666666668"/>
    <n v="799"/>
    <n v="140"/>
    <n v="5.7071428571428573"/>
    <n v="22.828571428571429"/>
  </r>
  <r>
    <x v="0"/>
    <x v="5"/>
    <n v="343"/>
    <n v="58"/>
    <n v="5.9137931034482758"/>
    <n v="343"/>
    <n v="58"/>
    <n v="5.9137931034482758"/>
    <n v="5.9137931034482758"/>
  </r>
  <r>
    <x v="0"/>
    <x v="6"/>
    <n v="188"/>
    <n v="31"/>
    <n v="6.064516129032258"/>
    <n v="188"/>
    <n v="31"/>
    <n v="6.064516129032258"/>
    <n v="6.064516129032258"/>
  </r>
  <r>
    <x v="0"/>
    <x v="7"/>
    <n v="174"/>
    <n v="30"/>
    <n v="5.8"/>
    <n v="174"/>
    <n v="30"/>
    <n v="5.8"/>
    <n v="5.8"/>
  </r>
  <r>
    <x v="0"/>
    <x v="8"/>
    <n v="240"/>
    <n v="41"/>
    <n v="5.8536585365853657"/>
    <n v="240"/>
    <n v="41"/>
    <n v="5.8536585365853657"/>
    <n v="5.8536585365853657"/>
  </r>
  <r>
    <x v="0"/>
    <x v="9"/>
    <n v="365"/>
    <n v="57"/>
    <n v="6.4035087719298245"/>
    <n v="707"/>
    <n v="133"/>
    <n v="5.3157894736842106"/>
    <n v="15.947368421052632"/>
  </r>
  <r>
    <x v="0"/>
    <x v="10"/>
    <n v="181"/>
    <n v="30"/>
    <n v="6.0333333333333332"/>
    <n v="181"/>
    <n v="30"/>
    <n v="6.0333333333333332"/>
    <n v="6.0333333333333332"/>
  </r>
  <r>
    <x v="0"/>
    <x v="11"/>
    <n v="277"/>
    <n v="45"/>
    <n v="6.1555555555555559"/>
    <n v="578"/>
    <n v="94"/>
    <n v="6.1489361702127656"/>
    <n v="12.297872340425531"/>
  </r>
  <r>
    <x v="0"/>
    <x v="12"/>
    <n v="201"/>
    <n v="31"/>
    <n v="6.4838709677419351"/>
    <n v="777"/>
    <n v="122"/>
    <n v="6.3688524590163933"/>
    <n v="25.475409836065573"/>
  </r>
  <r>
    <x v="0"/>
    <x v="13"/>
    <n v="211"/>
    <n v="32"/>
    <n v="6.59375"/>
    <n v="211"/>
    <n v="32"/>
    <n v="6.59375"/>
    <n v="6.59375"/>
  </r>
  <r>
    <x v="1"/>
    <x v="0"/>
    <n v="210"/>
    <n v="35"/>
    <n v="6"/>
    <n v="914"/>
    <n v="133"/>
    <n v="6.8721804511278197"/>
    <n v="27.488721804511279"/>
  </r>
  <r>
    <x v="1"/>
    <x v="14"/>
    <n v="206"/>
    <n v="34"/>
    <n v="6.0588235294117645"/>
    <n v="632"/>
    <n v="98"/>
    <n v="6.4489795918367347"/>
    <n v="19.346938775510203"/>
  </r>
  <r>
    <x v="1"/>
    <x v="4"/>
    <n v="200"/>
    <n v="30"/>
    <n v="6.666666666666667"/>
    <n v="799"/>
    <n v="140"/>
    <n v="5.7071428571428573"/>
    <n v="22.828571428571429"/>
  </r>
  <r>
    <x v="1"/>
    <x v="15"/>
    <n v="252"/>
    <n v="44"/>
    <n v="5.7272727272727275"/>
    <n v="568"/>
    <n v="114"/>
    <n v="4.9824561403508776"/>
    <n v="14.947368421052634"/>
  </r>
  <r>
    <x v="1"/>
    <x v="16"/>
    <n v="261"/>
    <n v="45"/>
    <n v="5.8"/>
    <n v="933"/>
    <n v="137"/>
    <n v="6.8102189781021893"/>
    <n v="20.430656934306569"/>
  </r>
  <r>
    <x v="1"/>
    <x v="17"/>
    <n v="204"/>
    <n v="34"/>
    <n v="6"/>
    <n v="912"/>
    <n v="106"/>
    <n v="8.6037735849056602"/>
    <n v="25.811320754716981"/>
  </r>
  <r>
    <x v="1"/>
    <x v="18"/>
    <n v="201"/>
    <n v="30"/>
    <n v="6.7"/>
    <n v="803"/>
    <n v="102"/>
    <n v="7.8725490196078427"/>
    <n v="23.617647058823529"/>
  </r>
  <r>
    <x v="1"/>
    <x v="9"/>
    <n v="186"/>
    <n v="32"/>
    <n v="5.8125"/>
    <n v="707"/>
    <n v="133"/>
    <n v="5.3157894736842106"/>
    <n v="15.947368421052632"/>
  </r>
  <r>
    <x v="1"/>
    <x v="19"/>
    <n v="200"/>
    <n v="34"/>
    <n v="5.882352941176471"/>
    <n v="630"/>
    <n v="98"/>
    <n v="6.4285714285714288"/>
    <n v="19.285714285714285"/>
  </r>
  <r>
    <x v="1"/>
    <x v="20"/>
    <n v="210"/>
    <n v="36"/>
    <n v="5.833333333333333"/>
    <n v="210"/>
    <n v="36"/>
    <n v="5.833333333333333"/>
    <n v="5.833333333333333"/>
  </r>
  <r>
    <x v="1"/>
    <x v="21"/>
    <n v="257"/>
    <n v="44"/>
    <n v="5.8409090909090908"/>
    <n v="995"/>
    <n v="126"/>
    <n v="7.8968253968253972"/>
    <n v="23.69047619047619"/>
  </r>
  <r>
    <x v="1"/>
    <x v="11"/>
    <n v="301"/>
    <n v="49"/>
    <n v="6.1428571428571432"/>
    <n v="578"/>
    <n v="94"/>
    <n v="6.1489361702127656"/>
    <n v="12.297872340425531"/>
  </r>
  <r>
    <x v="1"/>
    <x v="12"/>
    <n v="184"/>
    <n v="31"/>
    <n v="5.935483870967742"/>
    <n v="777"/>
    <n v="122"/>
    <n v="6.3688524590163933"/>
    <n v="25.475409836065573"/>
  </r>
  <r>
    <x v="1"/>
    <x v="22"/>
    <n v="194"/>
    <n v="30"/>
    <n v="6.4666666666666668"/>
    <n v="584"/>
    <n v="100"/>
    <n v="5.84"/>
    <n v="17.52"/>
  </r>
  <r>
    <x v="2"/>
    <x v="17"/>
    <n v="354"/>
    <n v="36"/>
    <n v="9.8333333333333339"/>
    <n v="912"/>
    <n v="106"/>
    <n v="8.6037735849056602"/>
    <n v="25.811320754716981"/>
  </r>
  <r>
    <x v="2"/>
    <x v="21"/>
    <n v="369"/>
    <n v="41"/>
    <n v="9"/>
    <n v="995"/>
    <n v="126"/>
    <n v="7.8968253968253972"/>
    <n v="23.69047619047619"/>
  </r>
  <r>
    <x v="2"/>
    <x v="18"/>
    <n v="301"/>
    <n v="36"/>
    <n v="8.3611111111111107"/>
    <n v="803"/>
    <n v="102"/>
    <n v="7.8725490196078427"/>
    <n v="23.617647058823529"/>
  </r>
  <r>
    <x v="2"/>
    <x v="0"/>
    <n v="258"/>
    <n v="33"/>
    <n v="7.8181818181818183"/>
    <n v="914"/>
    <n v="133"/>
    <n v="6.8721804511278197"/>
    <n v="27.488721804511279"/>
  </r>
  <r>
    <x v="2"/>
    <x v="23"/>
    <n v="254"/>
    <n v="33"/>
    <n v="7.6969696969696972"/>
    <n v="508"/>
    <n v="66"/>
    <n v="7.6969696969696972"/>
    <n v="15.393939393939394"/>
  </r>
  <r>
    <x v="2"/>
    <x v="16"/>
    <n v="336"/>
    <n v="46"/>
    <n v="7.3043478260869561"/>
    <n v="933"/>
    <n v="137"/>
    <n v="6.8102189781021893"/>
    <n v="20.430656934306569"/>
  </r>
  <r>
    <x v="2"/>
    <x v="19"/>
    <n v="215"/>
    <n v="32"/>
    <n v="6.71875"/>
    <n v="630"/>
    <n v="98"/>
    <n v="6.4285714285714288"/>
    <n v="19.285714285714285"/>
  </r>
  <r>
    <x v="2"/>
    <x v="14"/>
    <n v="213"/>
    <n v="32"/>
    <n v="6.65625"/>
    <n v="632"/>
    <n v="98"/>
    <n v="6.4489795918367347"/>
    <n v="19.346938775510203"/>
  </r>
  <r>
    <x v="2"/>
    <x v="12"/>
    <n v="196"/>
    <n v="30"/>
    <n v="6.5333333333333332"/>
    <n v="777"/>
    <n v="122"/>
    <n v="6.3688524590163933"/>
    <n v="25.475409836065573"/>
  </r>
  <r>
    <x v="2"/>
    <x v="24"/>
    <n v="325"/>
    <n v="52"/>
    <n v="6.25"/>
    <n v="650"/>
    <n v="104"/>
    <n v="6.25"/>
    <n v="12.5"/>
  </r>
  <r>
    <x v="2"/>
    <x v="25"/>
    <n v="225"/>
    <n v="38"/>
    <n v="5.9210526315789478"/>
    <n v="450"/>
    <n v="76"/>
    <n v="5.9210526315789478"/>
    <n v="11.842105263157896"/>
  </r>
  <r>
    <x v="2"/>
    <x v="22"/>
    <n v="195"/>
    <n v="35"/>
    <n v="5.5714285714285712"/>
    <n v="584"/>
    <n v="100"/>
    <n v="5.84"/>
    <n v="17.52"/>
  </r>
  <r>
    <x v="2"/>
    <x v="4"/>
    <n v="210"/>
    <n v="40"/>
    <n v="5.25"/>
    <n v="799"/>
    <n v="140"/>
    <n v="5.7071428571428573"/>
    <n v="22.828571428571429"/>
  </r>
  <r>
    <x v="2"/>
    <x v="15"/>
    <n v="158"/>
    <n v="35"/>
    <n v="4.5142857142857142"/>
    <n v="568"/>
    <n v="114"/>
    <n v="4.9824561403508776"/>
    <n v="14.947368421052634"/>
  </r>
  <r>
    <x v="2"/>
    <x v="9"/>
    <n v="156"/>
    <n v="44"/>
    <n v="3.5454545454545454"/>
    <n v="707"/>
    <n v="133"/>
    <n v="5.3157894736842106"/>
    <n v="15.947368421052632"/>
  </r>
  <r>
    <x v="3"/>
    <x v="17"/>
    <n v="354"/>
    <n v="36"/>
    <n v="9.8333333333333339"/>
    <n v="912"/>
    <n v="106"/>
    <n v="8.6037735849056602"/>
    <n v="25.811320754716981"/>
  </r>
  <r>
    <x v="3"/>
    <x v="21"/>
    <n v="369"/>
    <n v="41"/>
    <n v="9"/>
    <n v="995"/>
    <n v="126"/>
    <n v="7.8968253968253972"/>
    <n v="23.69047619047619"/>
  </r>
  <r>
    <x v="3"/>
    <x v="18"/>
    <n v="301"/>
    <n v="36"/>
    <n v="8.3611111111111107"/>
    <n v="803"/>
    <n v="102"/>
    <n v="7.8725490196078427"/>
    <n v="23.617647058823529"/>
  </r>
  <r>
    <x v="3"/>
    <x v="0"/>
    <n v="258"/>
    <n v="33"/>
    <n v="7.8181818181818183"/>
    <n v="914"/>
    <n v="133"/>
    <n v="6.8721804511278197"/>
    <n v="27.488721804511279"/>
  </r>
  <r>
    <x v="3"/>
    <x v="23"/>
    <n v="254"/>
    <n v="33"/>
    <n v="7.6969696969696972"/>
    <n v="508"/>
    <n v="66"/>
    <n v="7.6969696969696972"/>
    <n v="15.393939393939394"/>
  </r>
  <r>
    <x v="3"/>
    <x v="16"/>
    <n v="336"/>
    <n v="46"/>
    <n v="7.3043478260869561"/>
    <n v="933"/>
    <n v="137"/>
    <n v="6.8102189781021893"/>
    <n v="20.430656934306569"/>
  </r>
  <r>
    <x v="3"/>
    <x v="19"/>
    <n v="215"/>
    <n v="32"/>
    <n v="6.71875"/>
    <n v="630"/>
    <n v="98"/>
    <n v="6.4285714285714288"/>
    <n v="19.285714285714285"/>
  </r>
  <r>
    <x v="3"/>
    <x v="14"/>
    <n v="213"/>
    <n v="32"/>
    <n v="6.65625"/>
    <n v="632"/>
    <n v="98"/>
    <n v="6.4489795918367347"/>
    <n v="19.346938775510203"/>
  </r>
  <r>
    <x v="3"/>
    <x v="12"/>
    <n v="196"/>
    <n v="30"/>
    <n v="6.5333333333333332"/>
    <n v="777"/>
    <n v="122"/>
    <n v="6.3688524590163933"/>
    <n v="25.475409836065573"/>
  </r>
  <r>
    <x v="3"/>
    <x v="24"/>
    <n v="325"/>
    <n v="52"/>
    <n v="6.25"/>
    <n v="650"/>
    <n v="104"/>
    <n v="6.25"/>
    <n v="12.5"/>
  </r>
  <r>
    <x v="3"/>
    <x v="25"/>
    <n v="225"/>
    <n v="38"/>
    <n v="5.9210526315789478"/>
    <n v="450"/>
    <n v="76"/>
    <n v="5.9210526315789478"/>
    <n v="11.842105263157896"/>
  </r>
  <r>
    <x v="3"/>
    <x v="22"/>
    <n v="195"/>
    <n v="35"/>
    <n v="5.5714285714285712"/>
    <n v="584"/>
    <n v="100"/>
    <n v="5.84"/>
    <n v="17.52"/>
  </r>
  <r>
    <x v="3"/>
    <x v="4"/>
    <n v="210"/>
    <n v="40"/>
    <n v="5.25"/>
    <n v="799"/>
    <n v="140"/>
    <n v="5.7071428571428573"/>
    <n v="22.828571428571429"/>
  </r>
  <r>
    <x v="3"/>
    <x v="15"/>
    <n v="158"/>
    <n v="35"/>
    <n v="4.5142857142857142"/>
    <n v="568"/>
    <n v="114"/>
    <n v="4.9824561403508776"/>
    <n v="14.947368421052634"/>
  </r>
  <r>
    <x v="3"/>
    <x v="26"/>
    <n v="156"/>
    <n v="44"/>
    <n v="3.5454545454545454"/>
    <n v="156"/>
    <n v="44"/>
    <n v="3.5454545454545454"/>
    <n v="3.54545454545454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7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outline="1" outlineData="1" multipleFieldFilters="0">
  <location ref="A3:F31" firstHeaderRow="1" firstDataRow="2" firstDataCol="1"/>
  <pivotFields count="9"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28">
        <item x="13"/>
        <item x="12"/>
        <item x="9"/>
        <item x="11"/>
        <item x="6"/>
        <item x="10"/>
        <item x="4"/>
        <item x="5"/>
        <item x="0"/>
        <item x="8"/>
        <item x="7"/>
        <item x="2"/>
        <item x="3"/>
        <item x="1"/>
        <item x="18"/>
        <item x="22"/>
        <item x="14"/>
        <item x="17"/>
        <item x="19"/>
        <item x="21"/>
        <item x="20"/>
        <item x="16"/>
        <item x="23"/>
        <item x="15"/>
        <item x="24"/>
        <item x="25"/>
        <item x="26"/>
        <item t="default"/>
      </items>
    </pivotField>
    <pivotField showAll="0" defaultSubtotal="0"/>
    <pivotField showAll="0" defaultSubtotal="0"/>
    <pivotField dataField="1" showAl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ProsekZaMesec" fld="4" baseField="0" baseItem="0"/>
  </dataFields>
  <formats count="13">
    <format dxfId="73">
      <pivotArea type="all" dataOnly="0" outline="0" fieldPosition="0"/>
    </format>
    <format dxfId="72">
      <pivotArea type="origin" dataOnly="0" labelOnly="1" outline="0" fieldPosition="0"/>
    </format>
    <format dxfId="71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70">
      <pivotArea type="origin" dataOnly="0" labelOnly="1" outline="0" fieldPosition="0"/>
    </format>
    <format dxfId="69">
      <pivotArea field="1" type="button" dataOnly="0" labelOnly="1" outline="0" axis="axisRow" fieldPosition="0"/>
    </format>
    <format dxfId="68">
      <pivotArea field="0" type="button" dataOnly="0" labelOnly="1" outline="0" axis="axisCol" fieldPosition="0"/>
    </format>
    <format dxfId="67">
      <pivotArea field="-2" type="button" dataOnly="0" labelOnly="1" outline="0" axis="axisValues" fieldPosition="0"/>
    </format>
    <format dxfId="66">
      <pivotArea type="topRight" dataOnly="0" labelOnly="1" outline="0" fieldPosition="0"/>
    </format>
    <format dxfId="65">
      <pivotArea dataOnly="0" labelOnly="1" fieldPosition="0">
        <references count="1">
          <reference field="0" count="0"/>
        </references>
      </pivotArea>
    </format>
    <format dxfId="64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3">
      <pivotArea dataOnly="0" labelOnly="1" outline="0" fieldPosition="0">
        <references count="2">
          <reference field="4294967294" count="1">
            <x v="0"/>
          </reference>
          <reference field="0" count="1" selected="0">
            <x v="0"/>
          </reference>
        </references>
      </pivotArea>
    </format>
    <format dxfId="62">
      <pivotArea dataOnly="0" labelOnly="1" outline="0" fieldPosition="0">
        <references count="2">
          <reference field="4294967294" count="1">
            <x v="0"/>
          </reference>
          <reference field="0" count="1" selected="0">
            <x v="0"/>
          </reference>
        </references>
      </pivotArea>
    </format>
    <format dxfId="61">
      <pivotArea type="all" dataOnly="0" outline="0" fieldPosition="0"/>
    </format>
  </formats>
  <conditionalFormats count="1">
    <conditionalFormat priority="1">
      <pivotAreas count="1">
        <pivotArea type="data" grandCol="1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57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outline="1" outlineData="1" multipleFieldFilters="0">
  <location ref="A3:F31" firstHeaderRow="1" firstDataRow="2" firstDataCol="1"/>
  <pivotFields count="9"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28">
        <item x="3"/>
        <item x="13"/>
        <item x="12"/>
        <item x="9"/>
        <item x="11"/>
        <item x="6"/>
        <item x="10"/>
        <item x="4"/>
        <item x="5"/>
        <item x="0"/>
        <item x="8"/>
        <item x="7"/>
        <item x="2"/>
        <item x="1"/>
        <item x="18"/>
        <item x="22"/>
        <item x="14"/>
        <item x="17"/>
        <item x="19"/>
        <item x="21"/>
        <item x="20"/>
        <item x="16"/>
        <item x="23"/>
        <item x="15"/>
        <item x="24"/>
        <item x="25"/>
        <item x="26"/>
        <item t="default"/>
      </items>
    </pivotField>
    <pivotField showAll="0" defaultSubtotal="0"/>
    <pivotField showAll="0" defaultSubtotal="0"/>
    <pivotField dataField="1" showAl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Average of ProsekZaMesec" fld="4" subtotal="average" baseField="0" baseItem="0"/>
  </dataFields>
  <formats count="13">
    <format dxfId="60">
      <pivotArea type="all" dataOnly="0" outline="0" fieldPosition="0"/>
    </format>
    <format dxfId="59">
      <pivotArea type="origin" dataOnly="0" labelOnly="1" outline="0" fieldPosition="0"/>
    </format>
    <format dxfId="58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57">
      <pivotArea type="origin" dataOnly="0" labelOnly="1" outline="0" fieldPosition="0"/>
    </format>
    <format dxfId="56">
      <pivotArea field="1" type="button" dataOnly="0" labelOnly="1" outline="0" axis="axisRow" fieldPosition="0"/>
    </format>
    <format dxfId="55">
      <pivotArea field="0" type="button" dataOnly="0" labelOnly="1" outline="0" axis="axisCol" fieldPosition="0"/>
    </format>
    <format dxfId="54">
      <pivotArea field="-2" type="button" dataOnly="0" labelOnly="1" outline="0" axis="axisValues" fieldPosition="0"/>
    </format>
    <format dxfId="53">
      <pivotArea type="topRight" dataOnly="0" labelOnly="1" outline="0" fieldPosition="0"/>
    </format>
    <format dxfId="52">
      <pivotArea dataOnly="0" labelOnly="1" fieldPosition="0">
        <references count="1">
          <reference field="0" count="0"/>
        </references>
      </pivotArea>
    </format>
    <format dxfId="51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50">
      <pivotArea dataOnly="0" labelOnly="1" outline="0" fieldPosition="0">
        <references count="2">
          <reference field="4294967294" count="1">
            <x v="0"/>
          </reference>
          <reference field="0" count="1" selected="0">
            <x v="0"/>
          </reference>
        </references>
      </pivotArea>
    </format>
    <format dxfId="49">
      <pivotArea dataOnly="0" labelOnly="1" outline="0" fieldPosition="0">
        <references count="2">
          <reference field="4294967294" count="1">
            <x v="0"/>
          </reference>
          <reference field="0" count="1" selected="0">
            <x v="0"/>
          </reference>
        </references>
      </pivotArea>
    </format>
    <format dxfId="48">
      <pivotArea type="all" dataOnly="0" outline="0" fieldPosition="0"/>
    </format>
  </formats>
  <conditionalFormats count="1">
    <conditionalFormat priority="1">
      <pivotAreas count="1">
        <pivotArea type="data" grandCol="1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57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outline="1" outlineData="1" multipleFieldFilters="0">
  <location ref="A3:F31" firstHeaderRow="1" firstDataRow="2" firstDataCol="1"/>
  <pivotFields count="9"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28">
        <item x="3"/>
        <item x="13"/>
        <item x="12"/>
        <item x="9"/>
        <item x="11"/>
        <item x="6"/>
        <item x="10"/>
        <item x="4"/>
        <item x="5"/>
        <item x="0"/>
        <item x="8"/>
        <item x="7"/>
        <item x="2"/>
        <item x="1"/>
        <item x="18"/>
        <item x="22"/>
        <item x="14"/>
        <item x="17"/>
        <item x="19"/>
        <item x="21"/>
        <item x="20"/>
        <item x="16"/>
        <item x="23"/>
        <item x="15"/>
        <item x="24"/>
        <item x="25"/>
        <item x="26"/>
        <item t="default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dataField="1" showAll="0" defaultSubtotal="0"/>
    <pivotField showAll="0" defaultSubtotal="0"/>
  </pivotFields>
  <rowFields count="1"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Average of ProsekBodova" fld="7" subtotal="average" baseField="0" baseItem="0"/>
  </dataFields>
  <formats count="9">
    <format dxfId="0">
      <pivotArea type="all" dataOnly="0" outline="0" fieldPosition="0"/>
    </format>
    <format dxfId="1">
      <pivotArea type="origin" dataOnly="0" labelOnly="1" outline="0" fieldPosition="0"/>
    </format>
    <format dxfId="2">
      <pivotArea type="origin" dataOnly="0" labelOnly="1" outline="0" fieldPosition="0"/>
    </format>
    <format dxfId="3">
      <pivotArea field="1" type="button" dataOnly="0" labelOnly="1" outline="0" axis="axisRow" fieldPosition="0"/>
    </format>
    <format dxfId="4">
      <pivotArea field="0" type="button" dataOnly="0" labelOnly="1" outline="0" axis="axisCol" fieldPosition="0"/>
    </format>
    <format dxfId="5">
      <pivotArea field="-2" type="button" dataOnly="0" labelOnly="1" outline="0" axis="axisValues" fieldPosition="0"/>
    </format>
    <format dxfId="6">
      <pivotArea type="topRight" dataOnly="0" labelOnly="1" outline="0" fieldPosition="0"/>
    </format>
    <format dxfId="7">
      <pivotArea dataOnly="0" labelOnly="1" fieldPosition="0">
        <references count="1">
          <reference field="0" count="0"/>
        </references>
      </pivotArea>
    </format>
    <format dxfId="8">
      <pivotArea type="all" dataOnly="0" outline="0" fieldPosition="0"/>
    </format>
  </formats>
  <conditionalFormats count="1">
    <conditionalFormat priority="1">
      <pivotAreas count="1">
        <pivotArea type="data" grandCol="1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I59" totalsRowShown="0" headerRowDxfId="47" dataDxfId="45" headerRowBorderDxfId="46" tableBorderDxfId="44">
  <autoFilter ref="A1:I59"/>
  <tableColumns count="9">
    <tableColumn id="1" name="Mesec" dataDxfId="43"/>
    <tableColumn id="2" name="Ime i prezime" dataDxfId="42"/>
    <tableColumn id="3" name="BrBodova" dataDxfId="41"/>
    <tableColumn id="4" name="BrPartija" dataDxfId="40"/>
    <tableColumn id="5" name="ProsekZaMesec" dataDxfId="39">
      <calculatedColumnFormula>Table1[[#This Row],[BrBodova]]/Table1[[#This Row],[BrPartija]]</calculatedColumnFormula>
    </tableColumn>
    <tableColumn id="6" name="Ukupno bodova" dataDxfId="38">
      <calculatedColumnFormula>SUMIFS([BrBodova],[Ime i prezime],Table1[[#This Row],[Ime i prezime]])</calculatedColumnFormula>
    </tableColumn>
    <tableColumn id="7" name="UkupnoPartija" dataDxfId="37">
      <calculatedColumnFormula>SUMIFS([BrPartija],[Ime i prezime],Table1[[#This Row],[Ime i prezime]])</calculatedColumnFormula>
    </tableColumn>
    <tableColumn id="8" name="ProsekBodova" dataDxfId="36">
      <calculatedColumnFormula>Table1[[#This Row],[Ukupno bodova]]/Table1[[#This Row],[UkupnoPartija]]</calculatedColumnFormula>
    </tableColumn>
    <tableColumn id="9" name="ZbirProsekaBod" dataDxfId="35">
      <calculatedColumnFormula>SUMIFS([ProsekBodova],[Ime i prezime],Table1[[#This Row],[Ime i prezime]])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1"/>
  <sheetViews>
    <sheetView workbookViewId="0">
      <selection activeCell="B16" sqref="B16"/>
    </sheetView>
  </sheetViews>
  <sheetFormatPr defaultColWidth="16.140625" defaultRowHeight="15"/>
  <cols>
    <col min="1" max="1" width="15.42578125" bestFit="1" customWidth="1"/>
    <col min="2" max="2" width="18.5703125" bestFit="1" customWidth="1"/>
    <col min="3" max="4" width="12" bestFit="1" customWidth="1"/>
    <col min="5" max="5" width="12" customWidth="1"/>
    <col min="6" max="6" width="12" bestFit="1" customWidth="1"/>
    <col min="7" max="7" width="21.140625" bestFit="1" customWidth="1"/>
    <col min="8" max="8" width="15" bestFit="1" customWidth="1"/>
    <col min="9" max="9" width="21.140625" bestFit="1" customWidth="1"/>
    <col min="10" max="10" width="20.28515625" bestFit="1" customWidth="1"/>
  </cols>
  <sheetData>
    <row r="3" spans="1:6" ht="30">
      <c r="A3" s="7" t="s">
        <v>32</v>
      </c>
      <c r="B3" s="4" t="s">
        <v>29</v>
      </c>
      <c r="C3" s="2"/>
      <c r="D3" s="2"/>
      <c r="E3" s="2"/>
      <c r="F3" s="2"/>
    </row>
    <row r="4" spans="1:6">
      <c r="A4" s="4" t="s">
        <v>31</v>
      </c>
      <c r="B4" s="2" t="s">
        <v>27</v>
      </c>
      <c r="C4" s="2" t="s">
        <v>28</v>
      </c>
      <c r="D4" s="2" t="s">
        <v>40</v>
      </c>
      <c r="E4" s="2" t="s">
        <v>43</v>
      </c>
      <c r="F4" s="3" t="s">
        <v>30</v>
      </c>
    </row>
    <row r="5" spans="1:6">
      <c r="A5" s="5" t="s">
        <v>15</v>
      </c>
      <c r="B5" s="6">
        <v>6.59375</v>
      </c>
      <c r="C5" s="6"/>
      <c r="D5" s="6"/>
      <c r="E5" s="6"/>
      <c r="F5" s="6">
        <v>6.59375</v>
      </c>
    </row>
    <row r="6" spans="1:6">
      <c r="A6" s="5" t="s">
        <v>7</v>
      </c>
      <c r="B6" s="6">
        <v>6.4838709677419351</v>
      </c>
      <c r="C6" s="6">
        <v>5.935483870967742</v>
      </c>
      <c r="D6" s="6">
        <v>6.5333333333333332</v>
      </c>
      <c r="E6" s="6">
        <v>6.5333333333333332</v>
      </c>
      <c r="F6" s="6">
        <v>25.486021505376343</v>
      </c>
    </row>
    <row r="7" spans="1:6">
      <c r="A7" s="5" t="s">
        <v>4</v>
      </c>
      <c r="B7" s="6">
        <v>6.4035087719298245</v>
      </c>
      <c r="C7" s="6">
        <v>5.8125</v>
      </c>
      <c r="D7" s="6">
        <v>3.5454545454545454</v>
      </c>
      <c r="E7" s="6"/>
      <c r="F7" s="6">
        <v>15.76146331738437</v>
      </c>
    </row>
    <row r="8" spans="1:6">
      <c r="A8" s="5" t="s">
        <v>11</v>
      </c>
      <c r="B8" s="6">
        <v>6.1555555555555559</v>
      </c>
      <c r="C8" s="6">
        <v>6.1428571428571432</v>
      </c>
      <c r="D8" s="6"/>
      <c r="E8" s="6"/>
      <c r="F8" s="6">
        <v>12.298412698412699</v>
      </c>
    </row>
    <row r="9" spans="1:6">
      <c r="A9" s="5" t="s">
        <v>16</v>
      </c>
      <c r="B9" s="6">
        <v>6.064516129032258</v>
      </c>
      <c r="C9" s="6"/>
      <c r="D9" s="6"/>
      <c r="E9" s="6"/>
      <c r="F9" s="6">
        <v>6.064516129032258</v>
      </c>
    </row>
    <row r="10" spans="1:6">
      <c r="A10" s="5" t="s">
        <v>17</v>
      </c>
      <c r="B10" s="6">
        <v>6.0333333333333332</v>
      </c>
      <c r="C10" s="6"/>
      <c r="D10" s="6"/>
      <c r="E10" s="6"/>
      <c r="F10" s="6">
        <v>6.0333333333333332</v>
      </c>
    </row>
    <row r="11" spans="1:6">
      <c r="A11" s="5" t="s">
        <v>13</v>
      </c>
      <c r="B11" s="6">
        <v>5.9666666666666668</v>
      </c>
      <c r="C11" s="6">
        <v>6.666666666666667</v>
      </c>
      <c r="D11" s="6">
        <v>5.25</v>
      </c>
      <c r="E11" s="6">
        <v>5.25</v>
      </c>
      <c r="F11" s="6">
        <v>23.133333333333333</v>
      </c>
    </row>
    <row r="12" spans="1:6">
      <c r="A12" s="5" t="s">
        <v>18</v>
      </c>
      <c r="B12" s="6">
        <v>5.9137931034482758</v>
      </c>
      <c r="C12" s="6"/>
      <c r="D12" s="6"/>
      <c r="E12" s="6"/>
      <c r="F12" s="6">
        <v>5.9137931034482758</v>
      </c>
    </row>
    <row r="13" spans="1:6">
      <c r="A13" s="5" t="s">
        <v>9</v>
      </c>
      <c r="B13" s="6">
        <v>5.875</v>
      </c>
      <c r="C13" s="6">
        <v>6</v>
      </c>
      <c r="D13" s="6">
        <v>7.8181818181818183</v>
      </c>
      <c r="E13" s="6">
        <v>7.8181818181818183</v>
      </c>
      <c r="F13" s="6">
        <v>27.51136363636364</v>
      </c>
    </row>
    <row r="14" spans="1:6">
      <c r="A14" s="5" t="s">
        <v>19</v>
      </c>
      <c r="B14" s="6">
        <v>5.8536585365853657</v>
      </c>
      <c r="C14" s="6"/>
      <c r="D14" s="6"/>
      <c r="E14" s="6"/>
      <c r="F14" s="6">
        <v>5.8536585365853657</v>
      </c>
    </row>
    <row r="15" spans="1:6">
      <c r="A15" s="5" t="s">
        <v>20</v>
      </c>
      <c r="B15" s="6">
        <v>5.8</v>
      </c>
      <c r="C15" s="6"/>
      <c r="D15" s="6"/>
      <c r="E15" s="6"/>
      <c r="F15" s="6">
        <v>5.8</v>
      </c>
    </row>
    <row r="16" spans="1:6">
      <c r="A16" s="5" t="s">
        <v>21</v>
      </c>
      <c r="B16" s="6">
        <v>5.67741935483871</v>
      </c>
      <c r="C16" s="6"/>
      <c r="D16" s="6"/>
      <c r="E16" s="6"/>
      <c r="F16" s="6">
        <v>5.67741935483871</v>
      </c>
    </row>
    <row r="17" spans="1:6">
      <c r="A17" s="5" t="s">
        <v>22</v>
      </c>
      <c r="B17" s="6">
        <v>5.6764705882352944</v>
      </c>
      <c r="C17" s="6"/>
      <c r="D17" s="6"/>
      <c r="E17" s="6"/>
      <c r="F17" s="6">
        <v>5.6764705882352944</v>
      </c>
    </row>
    <row r="18" spans="1:6">
      <c r="A18" s="5" t="s">
        <v>23</v>
      </c>
      <c r="B18" s="6">
        <v>5.6744186046511631</v>
      </c>
      <c r="C18" s="6"/>
      <c r="D18" s="6"/>
      <c r="E18" s="6"/>
      <c r="F18" s="6">
        <v>5.6744186046511631</v>
      </c>
    </row>
    <row r="19" spans="1:6">
      <c r="A19" s="5" t="s">
        <v>14</v>
      </c>
      <c r="B19" s="6"/>
      <c r="C19" s="6">
        <v>6.7</v>
      </c>
      <c r="D19" s="6">
        <v>8.3611111111111107</v>
      </c>
      <c r="E19" s="6">
        <v>8.3611111111111107</v>
      </c>
      <c r="F19" s="6">
        <v>23.422222222222221</v>
      </c>
    </row>
    <row r="20" spans="1:6">
      <c r="A20" s="5" t="s">
        <v>12</v>
      </c>
      <c r="B20" s="6"/>
      <c r="C20" s="6">
        <v>6.4666666666666668</v>
      </c>
      <c r="D20" s="6">
        <v>5.5714285714285712</v>
      </c>
      <c r="E20" s="6">
        <v>5.5714285714285712</v>
      </c>
      <c r="F20" s="6">
        <v>17.609523809523807</v>
      </c>
    </row>
    <row r="21" spans="1:6">
      <c r="A21" s="5" t="s">
        <v>10</v>
      </c>
      <c r="B21" s="6"/>
      <c r="C21" s="6">
        <v>6.0588235294117645</v>
      </c>
      <c r="D21" s="6">
        <v>6.65625</v>
      </c>
      <c r="E21" s="6">
        <v>6.65625</v>
      </c>
      <c r="F21" s="6">
        <v>19.371323529411764</v>
      </c>
    </row>
    <row r="22" spans="1:6">
      <c r="A22" s="5" t="s">
        <v>8</v>
      </c>
      <c r="B22" s="6"/>
      <c r="C22" s="6">
        <v>6</v>
      </c>
      <c r="D22" s="6">
        <v>9.8333333333333339</v>
      </c>
      <c r="E22" s="6">
        <v>9.8333333333333339</v>
      </c>
      <c r="F22" s="6">
        <v>25.666666666666668</v>
      </c>
    </row>
    <row r="23" spans="1:6">
      <c r="A23" s="5" t="s">
        <v>3</v>
      </c>
      <c r="B23" s="6"/>
      <c r="C23" s="6">
        <v>5.882352941176471</v>
      </c>
      <c r="D23" s="6">
        <v>6.71875</v>
      </c>
      <c r="E23" s="6">
        <v>6.71875</v>
      </c>
      <c r="F23" s="6">
        <v>19.319852941176471</v>
      </c>
    </row>
    <row r="24" spans="1:6">
      <c r="A24" s="5" t="s">
        <v>6</v>
      </c>
      <c r="B24" s="6"/>
      <c r="C24" s="6">
        <v>5.8409090909090908</v>
      </c>
      <c r="D24" s="6">
        <v>9</v>
      </c>
      <c r="E24" s="6">
        <v>9</v>
      </c>
      <c r="F24" s="6">
        <v>23.84090909090909</v>
      </c>
    </row>
    <row r="25" spans="1:6">
      <c r="A25" s="5" t="s">
        <v>5</v>
      </c>
      <c r="B25" s="6"/>
      <c r="C25" s="6">
        <v>5.833333333333333</v>
      </c>
      <c r="D25" s="6"/>
      <c r="E25" s="6"/>
      <c r="F25" s="6">
        <v>5.833333333333333</v>
      </c>
    </row>
    <row r="26" spans="1:6">
      <c r="A26" s="5" t="s">
        <v>0</v>
      </c>
      <c r="B26" s="6"/>
      <c r="C26" s="6">
        <v>5.8</v>
      </c>
      <c r="D26" s="6">
        <v>7.3043478260869561</v>
      </c>
      <c r="E26" s="6">
        <v>7.3043478260869561</v>
      </c>
      <c r="F26" s="6">
        <v>20.408695652173911</v>
      </c>
    </row>
    <row r="27" spans="1:6">
      <c r="A27" s="5" t="s">
        <v>1</v>
      </c>
      <c r="B27" s="6"/>
      <c r="C27" s="6"/>
      <c r="D27" s="6">
        <v>7.6969696969696972</v>
      </c>
      <c r="E27" s="6">
        <v>7.6969696969696972</v>
      </c>
      <c r="F27" s="6">
        <v>15.393939393939394</v>
      </c>
    </row>
    <row r="28" spans="1:6">
      <c r="A28" s="5" t="s">
        <v>2</v>
      </c>
      <c r="B28" s="6"/>
      <c r="C28" s="6">
        <v>5.7272727272727275</v>
      </c>
      <c r="D28" s="6">
        <v>4.5142857142857142</v>
      </c>
      <c r="E28" s="6">
        <v>4.5142857142857142</v>
      </c>
      <c r="F28" s="6">
        <v>14.755844155844157</v>
      </c>
    </row>
    <row r="29" spans="1:6">
      <c r="A29" s="5" t="s">
        <v>41</v>
      </c>
      <c r="B29" s="6"/>
      <c r="C29" s="6"/>
      <c r="D29" s="6">
        <v>6.25</v>
      </c>
      <c r="E29" s="6">
        <v>6.25</v>
      </c>
      <c r="F29" s="6">
        <v>12.5</v>
      </c>
    </row>
    <row r="30" spans="1:6">
      <c r="A30" s="5" t="s">
        <v>42</v>
      </c>
      <c r="B30" s="6"/>
      <c r="C30" s="6"/>
      <c r="D30" s="6">
        <v>5.9210526315789478</v>
      </c>
      <c r="E30" s="6">
        <v>5.9210526315789478</v>
      </c>
      <c r="F30" s="6">
        <v>11.842105263157896</v>
      </c>
    </row>
    <row r="31" spans="1:6">
      <c r="A31" s="5" t="s">
        <v>44</v>
      </c>
      <c r="B31" s="6"/>
      <c r="C31" s="6"/>
      <c r="D31" s="6"/>
      <c r="E31" s="6">
        <v>3.5454545454545454</v>
      </c>
      <c r="F31" s="6">
        <v>3.5454545454545454</v>
      </c>
    </row>
  </sheetData>
  <conditionalFormatting pivot="1" sqref="F5:F3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1"/>
  <sheetViews>
    <sheetView workbookViewId="0">
      <selection activeCell="B12" sqref="B12"/>
    </sheetView>
  </sheetViews>
  <sheetFormatPr defaultColWidth="16.140625" defaultRowHeight="15"/>
  <cols>
    <col min="1" max="1" width="15.42578125" bestFit="1" customWidth="1"/>
    <col min="2" max="2" width="18.5703125" bestFit="1" customWidth="1"/>
    <col min="3" max="4" width="12" bestFit="1" customWidth="1"/>
    <col min="5" max="5" width="12" customWidth="1"/>
    <col min="6" max="6" width="12" bestFit="1" customWidth="1"/>
    <col min="7" max="7" width="21.140625" bestFit="1" customWidth="1"/>
    <col min="8" max="8" width="15" bestFit="1" customWidth="1"/>
    <col min="9" max="9" width="21.140625" bestFit="1" customWidth="1"/>
    <col min="10" max="10" width="20.28515625" bestFit="1" customWidth="1"/>
  </cols>
  <sheetData>
    <row r="3" spans="1:6" ht="30">
      <c r="A3" s="7" t="s">
        <v>33</v>
      </c>
      <c r="B3" s="4" t="s">
        <v>29</v>
      </c>
      <c r="C3" s="2"/>
      <c r="D3" s="2"/>
      <c r="E3" s="2"/>
      <c r="F3" s="2"/>
    </row>
    <row r="4" spans="1:6">
      <c r="A4" s="4" t="s">
        <v>31</v>
      </c>
      <c r="B4" s="2" t="s">
        <v>27</v>
      </c>
      <c r="C4" s="2" t="s">
        <v>28</v>
      </c>
      <c r="D4" s="2" t="s">
        <v>40</v>
      </c>
      <c r="E4" s="2" t="s">
        <v>43</v>
      </c>
      <c r="F4" s="3" t="s">
        <v>30</v>
      </c>
    </row>
    <row r="5" spans="1:6">
      <c r="A5" s="5" t="s">
        <v>22</v>
      </c>
      <c r="B5" s="6">
        <v>5.6764705882352944</v>
      </c>
      <c r="C5" s="6"/>
      <c r="D5" s="6"/>
      <c r="E5" s="6"/>
      <c r="F5" s="6">
        <v>5.6764705882352944</v>
      </c>
    </row>
    <row r="6" spans="1:6">
      <c r="A6" s="5" t="s">
        <v>15</v>
      </c>
      <c r="B6" s="6">
        <v>6.59375</v>
      </c>
      <c r="C6" s="6"/>
      <c r="D6" s="6"/>
      <c r="E6" s="6"/>
      <c r="F6" s="6">
        <v>6.59375</v>
      </c>
    </row>
    <row r="7" spans="1:6">
      <c r="A7" s="5" t="s">
        <v>7</v>
      </c>
      <c r="B7" s="6">
        <v>6.4838709677419351</v>
      </c>
      <c r="C7" s="6">
        <v>5.935483870967742</v>
      </c>
      <c r="D7" s="6">
        <v>6.5333333333333332</v>
      </c>
      <c r="E7" s="6">
        <v>6.5333333333333332</v>
      </c>
      <c r="F7" s="6">
        <v>6.3715053763440856</v>
      </c>
    </row>
    <row r="8" spans="1:6">
      <c r="A8" s="5" t="s">
        <v>4</v>
      </c>
      <c r="B8" s="6">
        <v>6.4035087719298245</v>
      </c>
      <c r="C8" s="6">
        <v>5.8125</v>
      </c>
      <c r="D8" s="6">
        <v>3.5454545454545454</v>
      </c>
      <c r="E8" s="6"/>
      <c r="F8" s="6">
        <v>5.2538211057947901</v>
      </c>
    </row>
    <row r="9" spans="1:6">
      <c r="A9" s="5" t="s">
        <v>11</v>
      </c>
      <c r="B9" s="6">
        <v>6.1555555555555559</v>
      </c>
      <c r="C9" s="6">
        <v>6.1428571428571432</v>
      </c>
      <c r="D9" s="6"/>
      <c r="E9" s="6"/>
      <c r="F9" s="6">
        <v>6.1492063492063496</v>
      </c>
    </row>
    <row r="10" spans="1:6">
      <c r="A10" s="5" t="s">
        <v>16</v>
      </c>
      <c r="B10" s="6">
        <v>6.064516129032258</v>
      </c>
      <c r="C10" s="6"/>
      <c r="D10" s="6"/>
      <c r="E10" s="6"/>
      <c r="F10" s="6">
        <v>6.064516129032258</v>
      </c>
    </row>
    <row r="11" spans="1:6">
      <c r="A11" s="5" t="s">
        <v>17</v>
      </c>
      <c r="B11" s="6">
        <v>6.0333333333333332</v>
      </c>
      <c r="C11" s="6"/>
      <c r="D11" s="6"/>
      <c r="E11" s="6"/>
      <c r="F11" s="6">
        <v>6.0333333333333332</v>
      </c>
    </row>
    <row r="12" spans="1:6">
      <c r="A12" s="5" t="s">
        <v>13</v>
      </c>
      <c r="B12" s="6">
        <v>5.9666666666666668</v>
      </c>
      <c r="C12" s="6">
        <v>6.666666666666667</v>
      </c>
      <c r="D12" s="6">
        <v>5.25</v>
      </c>
      <c r="E12" s="6">
        <v>5.25</v>
      </c>
      <c r="F12" s="6">
        <v>5.7833333333333332</v>
      </c>
    </row>
    <row r="13" spans="1:6">
      <c r="A13" s="5" t="s">
        <v>18</v>
      </c>
      <c r="B13" s="6">
        <v>5.9137931034482758</v>
      </c>
      <c r="C13" s="6"/>
      <c r="D13" s="6"/>
      <c r="E13" s="6"/>
      <c r="F13" s="6">
        <v>5.9137931034482758</v>
      </c>
    </row>
    <row r="14" spans="1:6">
      <c r="A14" s="5" t="s">
        <v>9</v>
      </c>
      <c r="B14" s="6">
        <v>5.875</v>
      </c>
      <c r="C14" s="6">
        <v>6</v>
      </c>
      <c r="D14" s="6">
        <v>7.8181818181818183</v>
      </c>
      <c r="E14" s="6">
        <v>7.8181818181818183</v>
      </c>
      <c r="F14" s="6">
        <v>6.8778409090909101</v>
      </c>
    </row>
    <row r="15" spans="1:6">
      <c r="A15" s="5" t="s">
        <v>19</v>
      </c>
      <c r="B15" s="6">
        <v>5.8536585365853657</v>
      </c>
      <c r="C15" s="6"/>
      <c r="D15" s="6"/>
      <c r="E15" s="6"/>
      <c r="F15" s="6">
        <v>5.8536585365853657</v>
      </c>
    </row>
    <row r="16" spans="1:6">
      <c r="A16" s="5" t="s">
        <v>20</v>
      </c>
      <c r="B16" s="6">
        <v>5.8</v>
      </c>
      <c r="C16" s="6"/>
      <c r="D16" s="6"/>
      <c r="E16" s="6"/>
      <c r="F16" s="6">
        <v>5.8</v>
      </c>
    </row>
    <row r="17" spans="1:6">
      <c r="A17" s="5" t="s">
        <v>21</v>
      </c>
      <c r="B17" s="6">
        <v>5.67741935483871</v>
      </c>
      <c r="C17" s="6"/>
      <c r="D17" s="6"/>
      <c r="E17" s="6"/>
      <c r="F17" s="6">
        <v>5.67741935483871</v>
      </c>
    </row>
    <row r="18" spans="1:6">
      <c r="A18" s="5" t="s">
        <v>23</v>
      </c>
      <c r="B18" s="6">
        <v>5.6744186046511631</v>
      </c>
      <c r="C18" s="6"/>
      <c r="D18" s="6"/>
      <c r="E18" s="6"/>
      <c r="F18" s="6">
        <v>5.6744186046511631</v>
      </c>
    </row>
    <row r="19" spans="1:6">
      <c r="A19" s="5" t="s">
        <v>14</v>
      </c>
      <c r="B19" s="6"/>
      <c r="C19" s="6">
        <v>6.7</v>
      </c>
      <c r="D19" s="6">
        <v>8.3611111111111107</v>
      </c>
      <c r="E19" s="6">
        <v>8.3611111111111107</v>
      </c>
      <c r="F19" s="6">
        <v>7.8074074074074069</v>
      </c>
    </row>
    <row r="20" spans="1:6">
      <c r="A20" s="5" t="s">
        <v>12</v>
      </c>
      <c r="B20" s="6"/>
      <c r="C20" s="6">
        <v>6.4666666666666668</v>
      </c>
      <c r="D20" s="6">
        <v>5.5714285714285712</v>
      </c>
      <c r="E20" s="6">
        <v>5.5714285714285712</v>
      </c>
      <c r="F20" s="6">
        <v>5.8698412698412694</v>
      </c>
    </row>
    <row r="21" spans="1:6">
      <c r="A21" s="5" t="s">
        <v>10</v>
      </c>
      <c r="B21" s="6"/>
      <c r="C21" s="6">
        <v>6.0588235294117645</v>
      </c>
      <c r="D21" s="6">
        <v>6.65625</v>
      </c>
      <c r="E21" s="6">
        <v>6.65625</v>
      </c>
      <c r="F21" s="6">
        <v>6.4571078431372548</v>
      </c>
    </row>
    <row r="22" spans="1:6">
      <c r="A22" s="5" t="s">
        <v>8</v>
      </c>
      <c r="B22" s="6"/>
      <c r="C22" s="6">
        <v>6</v>
      </c>
      <c r="D22" s="6">
        <v>9.8333333333333339</v>
      </c>
      <c r="E22" s="6">
        <v>9.8333333333333339</v>
      </c>
      <c r="F22" s="6">
        <v>8.5555555555555554</v>
      </c>
    </row>
    <row r="23" spans="1:6">
      <c r="A23" s="5" t="s">
        <v>3</v>
      </c>
      <c r="B23" s="6"/>
      <c r="C23" s="6">
        <v>5.882352941176471</v>
      </c>
      <c r="D23" s="6">
        <v>6.71875</v>
      </c>
      <c r="E23" s="6">
        <v>6.71875</v>
      </c>
      <c r="F23" s="6">
        <v>6.4399509803921573</v>
      </c>
    </row>
    <row r="24" spans="1:6">
      <c r="A24" s="5" t="s">
        <v>6</v>
      </c>
      <c r="B24" s="6"/>
      <c r="C24" s="6">
        <v>5.8409090909090908</v>
      </c>
      <c r="D24" s="6">
        <v>9</v>
      </c>
      <c r="E24" s="6">
        <v>9</v>
      </c>
      <c r="F24" s="6">
        <v>7.9469696969696964</v>
      </c>
    </row>
    <row r="25" spans="1:6">
      <c r="A25" s="5" t="s">
        <v>5</v>
      </c>
      <c r="B25" s="6"/>
      <c r="C25" s="6">
        <v>5.833333333333333</v>
      </c>
      <c r="D25" s="6"/>
      <c r="E25" s="6"/>
      <c r="F25" s="6">
        <v>5.833333333333333</v>
      </c>
    </row>
    <row r="26" spans="1:6">
      <c r="A26" s="5" t="s">
        <v>0</v>
      </c>
      <c r="B26" s="6"/>
      <c r="C26" s="6">
        <v>5.8</v>
      </c>
      <c r="D26" s="6">
        <v>7.3043478260869561</v>
      </c>
      <c r="E26" s="6">
        <v>7.3043478260869561</v>
      </c>
      <c r="F26" s="6">
        <v>6.8028985507246373</v>
      </c>
    </row>
    <row r="27" spans="1:6">
      <c r="A27" s="5" t="s">
        <v>1</v>
      </c>
      <c r="B27" s="6"/>
      <c r="C27" s="6"/>
      <c r="D27" s="6">
        <v>7.6969696969696972</v>
      </c>
      <c r="E27" s="6">
        <v>7.6969696969696972</v>
      </c>
      <c r="F27" s="6">
        <v>7.6969696969696972</v>
      </c>
    </row>
    <row r="28" spans="1:6">
      <c r="A28" s="5" t="s">
        <v>2</v>
      </c>
      <c r="B28" s="6"/>
      <c r="C28" s="6">
        <v>5.7272727272727275</v>
      </c>
      <c r="D28" s="6">
        <v>4.5142857142857142</v>
      </c>
      <c r="E28" s="6">
        <v>4.5142857142857142</v>
      </c>
      <c r="F28" s="6">
        <v>4.9186147186147187</v>
      </c>
    </row>
    <row r="29" spans="1:6">
      <c r="A29" s="5" t="s">
        <v>41</v>
      </c>
      <c r="B29" s="6"/>
      <c r="C29" s="6"/>
      <c r="D29" s="6">
        <v>6.25</v>
      </c>
      <c r="E29" s="6">
        <v>6.25</v>
      </c>
      <c r="F29" s="6">
        <v>6.25</v>
      </c>
    </row>
    <row r="30" spans="1:6">
      <c r="A30" s="5" t="s">
        <v>42</v>
      </c>
      <c r="B30" s="6"/>
      <c r="C30" s="6"/>
      <c r="D30" s="6">
        <v>5.9210526315789478</v>
      </c>
      <c r="E30" s="6">
        <v>5.9210526315789478</v>
      </c>
      <c r="F30" s="6">
        <v>5.9210526315789478</v>
      </c>
    </row>
    <row r="31" spans="1:6">
      <c r="A31" s="5" t="s">
        <v>44</v>
      </c>
      <c r="B31" s="6"/>
      <c r="C31" s="6"/>
      <c r="D31" s="6"/>
      <c r="E31" s="6">
        <v>3.5454545454545454</v>
      </c>
      <c r="F31" s="6">
        <v>3.5454545454545454</v>
      </c>
    </row>
  </sheetData>
  <conditionalFormatting pivot="1" sqref="F5:F3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1"/>
  <sheetViews>
    <sheetView workbookViewId="0">
      <selection activeCell="F14" sqref="F14"/>
    </sheetView>
  </sheetViews>
  <sheetFormatPr defaultColWidth="16.140625" defaultRowHeight="15"/>
  <cols>
    <col min="1" max="1" width="15.42578125" bestFit="1" customWidth="1"/>
    <col min="2" max="2" width="18.5703125" bestFit="1" customWidth="1"/>
    <col min="3" max="6" width="12" bestFit="1" customWidth="1"/>
    <col min="7" max="7" width="21.140625" bestFit="1" customWidth="1"/>
    <col min="8" max="8" width="15" bestFit="1" customWidth="1"/>
    <col min="9" max="9" width="21.140625" bestFit="1" customWidth="1"/>
    <col min="10" max="10" width="20.28515625" bestFit="1" customWidth="1"/>
  </cols>
  <sheetData>
    <row r="3" spans="1:6" ht="30">
      <c r="A3" s="7" t="s">
        <v>45</v>
      </c>
      <c r="B3" s="4" t="s">
        <v>29</v>
      </c>
      <c r="C3" s="2"/>
      <c r="D3" s="2"/>
      <c r="E3" s="2"/>
      <c r="F3" s="2"/>
    </row>
    <row r="4" spans="1:6">
      <c r="A4" s="4" t="s">
        <v>31</v>
      </c>
      <c r="B4" s="2" t="s">
        <v>27</v>
      </c>
      <c r="C4" s="2" t="s">
        <v>28</v>
      </c>
      <c r="D4" s="2" t="s">
        <v>40</v>
      </c>
      <c r="E4" s="2" t="s">
        <v>43</v>
      </c>
      <c r="F4" s="22" t="s">
        <v>30</v>
      </c>
    </row>
    <row r="5" spans="1:6">
      <c r="A5" s="5" t="s">
        <v>22</v>
      </c>
      <c r="B5" s="6">
        <v>5.6764705882352944</v>
      </c>
      <c r="C5" s="6"/>
      <c r="D5" s="6"/>
      <c r="E5" s="6"/>
      <c r="F5" s="6">
        <v>5.6764705882352944</v>
      </c>
    </row>
    <row r="6" spans="1:6">
      <c r="A6" s="5" t="s">
        <v>15</v>
      </c>
      <c r="B6" s="6">
        <v>6.59375</v>
      </c>
      <c r="C6" s="6"/>
      <c r="D6" s="6"/>
      <c r="E6" s="6"/>
      <c r="F6" s="6">
        <v>6.59375</v>
      </c>
    </row>
    <row r="7" spans="1:6">
      <c r="A7" s="5" t="s">
        <v>7</v>
      </c>
      <c r="B7" s="6">
        <v>6.3688524590163933</v>
      </c>
      <c r="C7" s="6">
        <v>6.3688524590163933</v>
      </c>
      <c r="D7" s="6">
        <v>6.3688524590163933</v>
      </c>
      <c r="E7" s="6">
        <v>6.3688524590163933</v>
      </c>
      <c r="F7" s="6">
        <v>6.3688524590163933</v>
      </c>
    </row>
    <row r="8" spans="1:6">
      <c r="A8" s="5" t="s">
        <v>4</v>
      </c>
      <c r="B8" s="6">
        <v>5.3157894736842106</v>
      </c>
      <c r="C8" s="6">
        <v>5.3157894736842106</v>
      </c>
      <c r="D8" s="6">
        <v>5.3157894736842106</v>
      </c>
      <c r="E8" s="6"/>
      <c r="F8" s="6">
        <v>5.3157894736842106</v>
      </c>
    </row>
    <row r="9" spans="1:6">
      <c r="A9" s="5" t="s">
        <v>11</v>
      </c>
      <c r="B9" s="6">
        <v>6.1489361702127656</v>
      </c>
      <c r="C9" s="6">
        <v>6.1489361702127656</v>
      </c>
      <c r="D9" s="6"/>
      <c r="E9" s="6"/>
      <c r="F9" s="6">
        <v>6.1489361702127656</v>
      </c>
    </row>
    <row r="10" spans="1:6">
      <c r="A10" s="5" t="s">
        <v>16</v>
      </c>
      <c r="B10" s="6">
        <v>6.064516129032258</v>
      </c>
      <c r="C10" s="6"/>
      <c r="D10" s="6"/>
      <c r="E10" s="6"/>
      <c r="F10" s="6">
        <v>6.064516129032258</v>
      </c>
    </row>
    <row r="11" spans="1:6">
      <c r="A11" s="5" t="s">
        <v>17</v>
      </c>
      <c r="B11" s="6">
        <v>6.0333333333333332</v>
      </c>
      <c r="C11" s="6"/>
      <c r="D11" s="6"/>
      <c r="E11" s="6"/>
      <c r="F11" s="6">
        <v>6.0333333333333332</v>
      </c>
    </row>
    <row r="12" spans="1:6">
      <c r="A12" s="5" t="s">
        <v>13</v>
      </c>
      <c r="B12" s="6">
        <v>5.7071428571428573</v>
      </c>
      <c r="C12" s="6">
        <v>5.7071428571428573</v>
      </c>
      <c r="D12" s="6">
        <v>5.7071428571428573</v>
      </c>
      <c r="E12" s="6">
        <v>5.7071428571428573</v>
      </c>
      <c r="F12" s="6">
        <v>5.7071428571428573</v>
      </c>
    </row>
    <row r="13" spans="1:6">
      <c r="A13" s="5" t="s">
        <v>18</v>
      </c>
      <c r="B13" s="6">
        <v>5.9137931034482758</v>
      </c>
      <c r="C13" s="6"/>
      <c r="D13" s="6"/>
      <c r="E13" s="6"/>
      <c r="F13" s="6">
        <v>5.9137931034482758</v>
      </c>
    </row>
    <row r="14" spans="1:6">
      <c r="A14" s="5" t="s">
        <v>9</v>
      </c>
      <c r="B14" s="6">
        <v>6.8721804511278197</v>
      </c>
      <c r="C14" s="6">
        <v>6.8721804511278197</v>
      </c>
      <c r="D14" s="6">
        <v>6.8721804511278197</v>
      </c>
      <c r="E14" s="6">
        <v>6.8721804511278197</v>
      </c>
      <c r="F14" s="6">
        <v>6.8721804511278197</v>
      </c>
    </row>
    <row r="15" spans="1:6">
      <c r="A15" s="5" t="s">
        <v>19</v>
      </c>
      <c r="B15" s="6">
        <v>5.8536585365853657</v>
      </c>
      <c r="C15" s="6"/>
      <c r="D15" s="6"/>
      <c r="E15" s="6"/>
      <c r="F15" s="6">
        <v>5.8536585365853657</v>
      </c>
    </row>
    <row r="16" spans="1:6">
      <c r="A16" s="5" t="s">
        <v>20</v>
      </c>
      <c r="B16" s="6">
        <v>5.8</v>
      </c>
      <c r="C16" s="6"/>
      <c r="D16" s="6"/>
      <c r="E16" s="6"/>
      <c r="F16" s="6">
        <v>5.8</v>
      </c>
    </row>
    <row r="17" spans="1:6">
      <c r="A17" s="5" t="s">
        <v>21</v>
      </c>
      <c r="B17" s="6">
        <v>5.67741935483871</v>
      </c>
      <c r="C17" s="6"/>
      <c r="D17" s="6"/>
      <c r="E17" s="6"/>
      <c r="F17" s="6">
        <v>5.67741935483871</v>
      </c>
    </row>
    <row r="18" spans="1:6">
      <c r="A18" s="5" t="s">
        <v>23</v>
      </c>
      <c r="B18" s="6">
        <v>5.6744186046511631</v>
      </c>
      <c r="C18" s="6"/>
      <c r="D18" s="6"/>
      <c r="E18" s="6"/>
      <c r="F18" s="6">
        <v>5.6744186046511631</v>
      </c>
    </row>
    <row r="19" spans="1:6">
      <c r="A19" s="5" t="s">
        <v>14</v>
      </c>
      <c r="B19" s="6"/>
      <c r="C19" s="6">
        <v>7.8725490196078427</v>
      </c>
      <c r="D19" s="6">
        <v>7.8725490196078427</v>
      </c>
      <c r="E19" s="6">
        <v>7.8725490196078427</v>
      </c>
      <c r="F19" s="6">
        <v>7.8725490196078427</v>
      </c>
    </row>
    <row r="20" spans="1:6">
      <c r="A20" s="5" t="s">
        <v>12</v>
      </c>
      <c r="B20" s="6"/>
      <c r="C20" s="6">
        <v>5.84</v>
      </c>
      <c r="D20" s="6">
        <v>5.84</v>
      </c>
      <c r="E20" s="6">
        <v>5.84</v>
      </c>
      <c r="F20" s="6">
        <v>5.84</v>
      </c>
    </row>
    <row r="21" spans="1:6">
      <c r="A21" s="5" t="s">
        <v>10</v>
      </c>
      <c r="B21" s="6"/>
      <c r="C21" s="6">
        <v>6.4489795918367347</v>
      </c>
      <c r="D21" s="6">
        <v>6.4489795918367347</v>
      </c>
      <c r="E21" s="6">
        <v>6.4489795918367347</v>
      </c>
      <c r="F21" s="6">
        <v>6.4489795918367347</v>
      </c>
    </row>
    <row r="22" spans="1:6">
      <c r="A22" s="5" t="s">
        <v>8</v>
      </c>
      <c r="B22" s="6"/>
      <c r="C22" s="6">
        <v>8.6037735849056602</v>
      </c>
      <c r="D22" s="6">
        <v>8.6037735849056602</v>
      </c>
      <c r="E22" s="6">
        <v>8.6037735849056602</v>
      </c>
      <c r="F22" s="6">
        <v>8.6037735849056602</v>
      </c>
    </row>
    <row r="23" spans="1:6">
      <c r="A23" s="5" t="s">
        <v>3</v>
      </c>
      <c r="B23" s="6"/>
      <c r="C23" s="6">
        <v>6.4285714285714288</v>
      </c>
      <c r="D23" s="6">
        <v>6.4285714285714288</v>
      </c>
      <c r="E23" s="6">
        <v>6.4285714285714288</v>
      </c>
      <c r="F23" s="6">
        <v>6.4285714285714279</v>
      </c>
    </row>
    <row r="24" spans="1:6">
      <c r="A24" s="5" t="s">
        <v>6</v>
      </c>
      <c r="B24" s="6"/>
      <c r="C24" s="6">
        <v>7.8968253968253972</v>
      </c>
      <c r="D24" s="6">
        <v>7.8968253968253972</v>
      </c>
      <c r="E24" s="6">
        <v>7.8968253968253972</v>
      </c>
      <c r="F24" s="6">
        <v>7.8968253968253963</v>
      </c>
    </row>
    <row r="25" spans="1:6">
      <c r="A25" s="5" t="s">
        <v>5</v>
      </c>
      <c r="B25" s="6"/>
      <c r="C25" s="6">
        <v>5.833333333333333</v>
      </c>
      <c r="D25" s="6"/>
      <c r="E25" s="6"/>
      <c r="F25" s="6">
        <v>5.833333333333333</v>
      </c>
    </row>
    <row r="26" spans="1:6">
      <c r="A26" s="5" t="s">
        <v>0</v>
      </c>
      <c r="B26" s="6"/>
      <c r="C26" s="6">
        <v>6.8102189781021893</v>
      </c>
      <c r="D26" s="6">
        <v>6.8102189781021893</v>
      </c>
      <c r="E26" s="6">
        <v>6.8102189781021893</v>
      </c>
      <c r="F26" s="6">
        <v>6.8102189781021893</v>
      </c>
    </row>
    <row r="27" spans="1:6">
      <c r="A27" s="5" t="s">
        <v>1</v>
      </c>
      <c r="B27" s="6"/>
      <c r="C27" s="6"/>
      <c r="D27" s="6">
        <v>7.6969696969696972</v>
      </c>
      <c r="E27" s="6">
        <v>7.6969696969696972</v>
      </c>
      <c r="F27" s="6">
        <v>7.6969696969696972</v>
      </c>
    </row>
    <row r="28" spans="1:6">
      <c r="A28" s="5" t="s">
        <v>2</v>
      </c>
      <c r="B28" s="6"/>
      <c r="C28" s="6">
        <v>4.9824561403508776</v>
      </c>
      <c r="D28" s="6">
        <v>4.9824561403508776</v>
      </c>
      <c r="E28" s="6">
        <v>4.9824561403508776</v>
      </c>
      <c r="F28" s="6">
        <v>4.9824561403508776</v>
      </c>
    </row>
    <row r="29" spans="1:6">
      <c r="A29" s="5" t="s">
        <v>41</v>
      </c>
      <c r="B29" s="6"/>
      <c r="C29" s="6"/>
      <c r="D29" s="6">
        <v>6.25</v>
      </c>
      <c r="E29" s="6">
        <v>6.25</v>
      </c>
      <c r="F29" s="6">
        <v>6.25</v>
      </c>
    </row>
    <row r="30" spans="1:6">
      <c r="A30" s="5" t="s">
        <v>42</v>
      </c>
      <c r="B30" s="6"/>
      <c r="C30" s="6"/>
      <c r="D30" s="6">
        <v>5.9210526315789478</v>
      </c>
      <c r="E30" s="6">
        <v>5.9210526315789478</v>
      </c>
      <c r="F30" s="6">
        <v>5.9210526315789478</v>
      </c>
    </row>
    <row r="31" spans="1:6">
      <c r="A31" s="5" t="s">
        <v>44</v>
      </c>
      <c r="B31" s="6"/>
      <c r="C31" s="6"/>
      <c r="D31" s="6"/>
      <c r="E31" s="6">
        <v>3.5454545454545454</v>
      </c>
      <c r="F31" s="6">
        <v>3.5454545454545454</v>
      </c>
    </row>
  </sheetData>
  <conditionalFormatting pivot="1" sqref="F5:F3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5"/>
  <cols>
    <col min="1" max="1" width="12.140625" style="20" customWidth="1"/>
    <col min="2" max="2" width="17.85546875" bestFit="1" customWidth="1"/>
    <col min="3" max="3" width="11.5703125" style="1" customWidth="1"/>
    <col min="4" max="4" width="10.7109375" style="1" customWidth="1"/>
    <col min="5" max="5" width="17" style="1" customWidth="1"/>
    <col min="6" max="6" width="19.7109375" style="1" bestFit="1" customWidth="1"/>
    <col min="7" max="7" width="18.42578125" style="1" bestFit="1" customWidth="1"/>
    <col min="8" max="8" width="18.28515625" style="1" bestFit="1" customWidth="1"/>
    <col min="9" max="9" width="19.5703125" style="1" bestFit="1" customWidth="1"/>
  </cols>
  <sheetData>
    <row r="1" spans="1:9" ht="15.75" thickBot="1">
      <c r="A1" s="8" t="s">
        <v>26</v>
      </c>
      <c r="B1" s="8" t="s">
        <v>24</v>
      </c>
      <c r="C1" s="8" t="s">
        <v>35</v>
      </c>
      <c r="D1" s="8" t="s">
        <v>34</v>
      </c>
      <c r="E1" s="8" t="s">
        <v>25</v>
      </c>
      <c r="F1" s="8" t="s">
        <v>36</v>
      </c>
      <c r="G1" s="8" t="s">
        <v>37</v>
      </c>
      <c r="H1" s="8" t="s">
        <v>38</v>
      </c>
      <c r="I1" s="9" t="s">
        <v>39</v>
      </c>
    </row>
    <row r="2" spans="1:9" ht="15.75" thickTop="1">
      <c r="A2" s="18" t="s">
        <v>27</v>
      </c>
      <c r="B2" s="10" t="s">
        <v>9</v>
      </c>
      <c r="C2" s="11">
        <v>188</v>
      </c>
      <c r="D2" s="11">
        <v>32</v>
      </c>
      <c r="E2" s="12">
        <f>Table1[[#This Row],[BrBodova]]/Table1[[#This Row],[BrPartija]]</f>
        <v>5.875</v>
      </c>
      <c r="F2" s="12">
        <f>SUMIFS([BrBodova],[Ime i prezime],Table1[[#This Row],[Ime i prezime]])</f>
        <v>914</v>
      </c>
      <c r="G2" s="12">
        <f>SUMIFS([BrPartija],[Ime i prezime],Table1[[#This Row],[Ime i prezime]])</f>
        <v>133</v>
      </c>
      <c r="H2" s="12">
        <f>Table1[[#This Row],[Ukupno bodova]]/Table1[[#This Row],[UkupnoPartija]]</f>
        <v>6.8721804511278197</v>
      </c>
      <c r="I2" s="13">
        <f>SUMIFS([ProsekBodova],[Ime i prezime],Table1[[#This Row],[Ime i prezime]])</f>
        <v>27.488721804511279</v>
      </c>
    </row>
    <row r="3" spans="1:9">
      <c r="A3" s="19" t="s">
        <v>27</v>
      </c>
      <c r="B3" s="14" t="s">
        <v>23</v>
      </c>
      <c r="C3" s="15">
        <v>244</v>
      </c>
      <c r="D3" s="15">
        <v>43</v>
      </c>
      <c r="E3" s="16">
        <f>Table1[[#This Row],[BrBodova]]/Table1[[#This Row],[BrPartija]]</f>
        <v>5.6744186046511631</v>
      </c>
      <c r="F3" s="16">
        <f>SUMIFS([BrBodova],[Ime i prezime],Table1[[#This Row],[Ime i prezime]])</f>
        <v>244</v>
      </c>
      <c r="G3" s="16">
        <f>SUMIFS([BrPartija],[Ime i prezime],Table1[[#This Row],[Ime i prezime]])</f>
        <v>43</v>
      </c>
      <c r="H3" s="16">
        <f>Table1[[#This Row],[Ukupno bodova]]/Table1[[#This Row],[UkupnoPartija]]</f>
        <v>5.6744186046511631</v>
      </c>
      <c r="I3" s="17">
        <f>SUMIFS([ProsekBodova],[Ime i prezime],Table1[[#This Row],[Ime i prezime]])</f>
        <v>5.6744186046511631</v>
      </c>
    </row>
    <row r="4" spans="1:9">
      <c r="A4" s="18" t="s">
        <v>27</v>
      </c>
      <c r="B4" s="10" t="s">
        <v>21</v>
      </c>
      <c r="C4" s="11">
        <v>176</v>
      </c>
      <c r="D4" s="11">
        <v>31</v>
      </c>
      <c r="E4" s="12">
        <f>Table1[[#This Row],[BrBodova]]/Table1[[#This Row],[BrPartija]]</f>
        <v>5.67741935483871</v>
      </c>
      <c r="F4" s="12">
        <f>SUMIFS([BrBodova],[Ime i prezime],Table1[[#This Row],[Ime i prezime]])</f>
        <v>176</v>
      </c>
      <c r="G4" s="12">
        <f>SUMIFS([BrPartija],[Ime i prezime],Table1[[#This Row],[Ime i prezime]])</f>
        <v>31</v>
      </c>
      <c r="H4" s="12">
        <f>Table1[[#This Row],[Ukupno bodova]]/Table1[[#This Row],[UkupnoPartija]]</f>
        <v>5.67741935483871</v>
      </c>
      <c r="I4" s="13">
        <f>SUMIFS([ProsekBodova],[Ime i prezime],Table1[[#This Row],[Ime i prezime]])</f>
        <v>5.67741935483871</v>
      </c>
    </row>
    <row r="5" spans="1:9">
      <c r="A5" s="19" t="s">
        <v>27</v>
      </c>
      <c r="B5" s="14" t="s">
        <v>22</v>
      </c>
      <c r="C5" s="15">
        <v>193</v>
      </c>
      <c r="D5" s="15">
        <v>34</v>
      </c>
      <c r="E5" s="16">
        <f>Table1[[#This Row],[BrBodova]]/Table1[[#This Row],[BrPartija]]</f>
        <v>5.6764705882352944</v>
      </c>
      <c r="F5" s="16">
        <f>SUMIFS([BrBodova],[Ime i prezime],Table1[[#This Row],[Ime i prezime]])</f>
        <v>193</v>
      </c>
      <c r="G5" s="16">
        <f>SUMIFS([BrPartija],[Ime i prezime],Table1[[#This Row],[Ime i prezime]])</f>
        <v>34</v>
      </c>
      <c r="H5" s="16">
        <f>Table1[[#This Row],[Ukupno bodova]]/Table1[[#This Row],[UkupnoPartija]]</f>
        <v>5.6764705882352944</v>
      </c>
      <c r="I5" s="17">
        <f>SUMIFS([ProsekBodova],[Ime i prezime],Table1[[#This Row],[Ime i prezime]])</f>
        <v>5.6764705882352944</v>
      </c>
    </row>
    <row r="6" spans="1:9">
      <c r="A6" s="18" t="s">
        <v>27</v>
      </c>
      <c r="B6" s="10" t="s">
        <v>13</v>
      </c>
      <c r="C6" s="11">
        <v>179</v>
      </c>
      <c r="D6" s="11">
        <v>30</v>
      </c>
      <c r="E6" s="12">
        <f>Table1[[#This Row],[BrBodova]]/Table1[[#This Row],[BrPartija]]</f>
        <v>5.9666666666666668</v>
      </c>
      <c r="F6" s="12">
        <f>SUMIFS([BrBodova],[Ime i prezime],Table1[[#This Row],[Ime i prezime]])</f>
        <v>799</v>
      </c>
      <c r="G6" s="12">
        <f>SUMIFS([BrPartija],[Ime i prezime],Table1[[#This Row],[Ime i prezime]])</f>
        <v>140</v>
      </c>
      <c r="H6" s="12">
        <f>Table1[[#This Row],[Ukupno bodova]]/Table1[[#This Row],[UkupnoPartija]]</f>
        <v>5.7071428571428573</v>
      </c>
      <c r="I6" s="13">
        <f>SUMIFS([ProsekBodova],[Ime i prezime],Table1[[#This Row],[Ime i prezime]])</f>
        <v>22.828571428571429</v>
      </c>
    </row>
    <row r="7" spans="1:9">
      <c r="A7" s="19" t="s">
        <v>27</v>
      </c>
      <c r="B7" s="14" t="s">
        <v>18</v>
      </c>
      <c r="C7" s="15">
        <v>343</v>
      </c>
      <c r="D7" s="15">
        <v>58</v>
      </c>
      <c r="E7" s="16">
        <f>Table1[[#This Row],[BrBodova]]/Table1[[#This Row],[BrPartija]]</f>
        <v>5.9137931034482758</v>
      </c>
      <c r="F7" s="16">
        <f>SUMIFS([BrBodova],[Ime i prezime],Table1[[#This Row],[Ime i prezime]])</f>
        <v>343</v>
      </c>
      <c r="G7" s="16">
        <f>SUMIFS([BrPartija],[Ime i prezime],Table1[[#This Row],[Ime i prezime]])</f>
        <v>58</v>
      </c>
      <c r="H7" s="16">
        <f>Table1[[#This Row],[Ukupno bodova]]/Table1[[#This Row],[UkupnoPartija]]</f>
        <v>5.9137931034482758</v>
      </c>
      <c r="I7" s="17">
        <f>SUMIFS([ProsekBodova],[Ime i prezime],Table1[[#This Row],[Ime i prezime]])</f>
        <v>5.9137931034482758</v>
      </c>
    </row>
    <row r="8" spans="1:9">
      <c r="A8" s="18" t="s">
        <v>27</v>
      </c>
      <c r="B8" s="10" t="s">
        <v>16</v>
      </c>
      <c r="C8" s="11">
        <v>188</v>
      </c>
      <c r="D8" s="11">
        <v>31</v>
      </c>
      <c r="E8" s="12">
        <f>Table1[[#This Row],[BrBodova]]/Table1[[#This Row],[BrPartija]]</f>
        <v>6.064516129032258</v>
      </c>
      <c r="F8" s="12">
        <f>SUMIFS([BrBodova],[Ime i prezime],Table1[[#This Row],[Ime i prezime]])</f>
        <v>188</v>
      </c>
      <c r="G8" s="12">
        <f>SUMIFS([BrPartija],[Ime i prezime],Table1[[#This Row],[Ime i prezime]])</f>
        <v>31</v>
      </c>
      <c r="H8" s="12">
        <f>Table1[[#This Row],[Ukupno bodova]]/Table1[[#This Row],[UkupnoPartija]]</f>
        <v>6.064516129032258</v>
      </c>
      <c r="I8" s="13">
        <f>SUMIFS([ProsekBodova],[Ime i prezime],Table1[[#This Row],[Ime i prezime]])</f>
        <v>6.064516129032258</v>
      </c>
    </row>
    <row r="9" spans="1:9">
      <c r="A9" s="19" t="s">
        <v>27</v>
      </c>
      <c r="B9" s="14" t="s">
        <v>20</v>
      </c>
      <c r="C9" s="15">
        <v>174</v>
      </c>
      <c r="D9" s="15">
        <v>30</v>
      </c>
      <c r="E9" s="16">
        <f>Table1[[#This Row],[BrBodova]]/Table1[[#This Row],[BrPartija]]</f>
        <v>5.8</v>
      </c>
      <c r="F9" s="16">
        <f>SUMIFS([BrBodova],[Ime i prezime],Table1[[#This Row],[Ime i prezime]])</f>
        <v>174</v>
      </c>
      <c r="G9" s="16">
        <f>SUMIFS([BrPartija],[Ime i prezime],Table1[[#This Row],[Ime i prezime]])</f>
        <v>30</v>
      </c>
      <c r="H9" s="16">
        <f>Table1[[#This Row],[Ukupno bodova]]/Table1[[#This Row],[UkupnoPartija]]</f>
        <v>5.8</v>
      </c>
      <c r="I9" s="17">
        <f>SUMIFS([ProsekBodova],[Ime i prezime],Table1[[#This Row],[Ime i prezime]])</f>
        <v>5.8</v>
      </c>
    </row>
    <row r="10" spans="1:9">
      <c r="A10" s="18" t="s">
        <v>27</v>
      </c>
      <c r="B10" s="10" t="s">
        <v>19</v>
      </c>
      <c r="C10" s="11">
        <v>240</v>
      </c>
      <c r="D10" s="11">
        <v>41</v>
      </c>
      <c r="E10" s="12">
        <f>Table1[[#This Row],[BrBodova]]/Table1[[#This Row],[BrPartija]]</f>
        <v>5.8536585365853657</v>
      </c>
      <c r="F10" s="12">
        <f>SUMIFS([BrBodova],[Ime i prezime],Table1[[#This Row],[Ime i prezime]])</f>
        <v>240</v>
      </c>
      <c r="G10" s="12">
        <f>SUMIFS([BrPartija],[Ime i prezime],Table1[[#This Row],[Ime i prezime]])</f>
        <v>41</v>
      </c>
      <c r="H10" s="12">
        <f>Table1[[#This Row],[Ukupno bodova]]/Table1[[#This Row],[UkupnoPartija]]</f>
        <v>5.8536585365853657</v>
      </c>
      <c r="I10" s="13">
        <f>SUMIFS([ProsekBodova],[Ime i prezime],Table1[[#This Row],[Ime i prezime]])</f>
        <v>5.8536585365853657</v>
      </c>
    </row>
    <row r="11" spans="1:9">
      <c r="A11" s="19" t="s">
        <v>27</v>
      </c>
      <c r="B11" s="14" t="s">
        <v>4</v>
      </c>
      <c r="C11" s="15">
        <v>365</v>
      </c>
      <c r="D11" s="15">
        <v>57</v>
      </c>
      <c r="E11" s="16">
        <f>Table1[[#This Row],[BrBodova]]/Table1[[#This Row],[BrPartija]]</f>
        <v>6.4035087719298245</v>
      </c>
      <c r="F11" s="16">
        <f>SUMIFS([BrBodova],[Ime i prezime],Table1[[#This Row],[Ime i prezime]])</f>
        <v>707</v>
      </c>
      <c r="G11" s="16">
        <f>SUMIFS([BrPartija],[Ime i prezime],Table1[[#This Row],[Ime i prezime]])</f>
        <v>133</v>
      </c>
      <c r="H11" s="16">
        <f>Table1[[#This Row],[Ukupno bodova]]/Table1[[#This Row],[UkupnoPartija]]</f>
        <v>5.3157894736842106</v>
      </c>
      <c r="I11" s="17">
        <f>SUMIFS([ProsekBodova],[Ime i prezime],Table1[[#This Row],[Ime i prezime]])</f>
        <v>15.947368421052632</v>
      </c>
    </row>
    <row r="12" spans="1:9">
      <c r="A12" s="18" t="s">
        <v>27</v>
      </c>
      <c r="B12" s="10" t="s">
        <v>17</v>
      </c>
      <c r="C12" s="11">
        <v>181</v>
      </c>
      <c r="D12" s="11">
        <v>30</v>
      </c>
      <c r="E12" s="12">
        <f>Table1[[#This Row],[BrBodova]]/Table1[[#This Row],[BrPartija]]</f>
        <v>6.0333333333333332</v>
      </c>
      <c r="F12" s="12">
        <f>SUMIFS([BrBodova],[Ime i prezime],Table1[[#This Row],[Ime i prezime]])</f>
        <v>181</v>
      </c>
      <c r="G12" s="12">
        <f>SUMIFS([BrPartija],[Ime i prezime],Table1[[#This Row],[Ime i prezime]])</f>
        <v>30</v>
      </c>
      <c r="H12" s="12">
        <f>Table1[[#This Row],[Ukupno bodova]]/Table1[[#This Row],[UkupnoPartija]]</f>
        <v>6.0333333333333332</v>
      </c>
      <c r="I12" s="13">
        <f>SUMIFS([ProsekBodova],[Ime i prezime],Table1[[#This Row],[Ime i prezime]])</f>
        <v>6.0333333333333332</v>
      </c>
    </row>
    <row r="13" spans="1:9">
      <c r="A13" s="19" t="s">
        <v>27</v>
      </c>
      <c r="B13" s="14" t="s">
        <v>11</v>
      </c>
      <c r="C13" s="15">
        <v>277</v>
      </c>
      <c r="D13" s="15">
        <v>45</v>
      </c>
      <c r="E13" s="16">
        <f>Table1[[#This Row],[BrBodova]]/Table1[[#This Row],[BrPartija]]</f>
        <v>6.1555555555555559</v>
      </c>
      <c r="F13" s="16">
        <f>SUMIFS([BrBodova],[Ime i prezime],Table1[[#This Row],[Ime i prezime]])</f>
        <v>578</v>
      </c>
      <c r="G13" s="16">
        <f>SUMIFS([BrPartija],[Ime i prezime],Table1[[#This Row],[Ime i prezime]])</f>
        <v>94</v>
      </c>
      <c r="H13" s="16">
        <f>Table1[[#This Row],[Ukupno bodova]]/Table1[[#This Row],[UkupnoPartija]]</f>
        <v>6.1489361702127656</v>
      </c>
      <c r="I13" s="17">
        <f>SUMIFS([ProsekBodova],[Ime i prezime],Table1[[#This Row],[Ime i prezime]])</f>
        <v>12.297872340425531</v>
      </c>
    </row>
    <row r="14" spans="1:9">
      <c r="A14" s="18" t="s">
        <v>27</v>
      </c>
      <c r="B14" s="10" t="s">
        <v>7</v>
      </c>
      <c r="C14" s="11">
        <v>201</v>
      </c>
      <c r="D14" s="11">
        <v>31</v>
      </c>
      <c r="E14" s="12">
        <f>Table1[[#This Row],[BrBodova]]/Table1[[#This Row],[BrPartija]]</f>
        <v>6.4838709677419351</v>
      </c>
      <c r="F14" s="12">
        <f>SUMIFS([BrBodova],[Ime i prezime],Table1[[#This Row],[Ime i prezime]])</f>
        <v>777</v>
      </c>
      <c r="G14" s="12">
        <f>SUMIFS([BrPartija],[Ime i prezime],Table1[[#This Row],[Ime i prezime]])</f>
        <v>122</v>
      </c>
      <c r="H14" s="12">
        <f>Table1[[#This Row],[Ukupno bodova]]/Table1[[#This Row],[UkupnoPartija]]</f>
        <v>6.3688524590163933</v>
      </c>
      <c r="I14" s="13">
        <f>SUMIFS([ProsekBodova],[Ime i prezime],Table1[[#This Row],[Ime i prezime]])</f>
        <v>25.475409836065573</v>
      </c>
    </row>
    <row r="15" spans="1:9">
      <c r="A15" s="19" t="s">
        <v>27</v>
      </c>
      <c r="B15" s="14" t="s">
        <v>15</v>
      </c>
      <c r="C15" s="15">
        <v>211</v>
      </c>
      <c r="D15" s="15">
        <v>32</v>
      </c>
      <c r="E15" s="16">
        <f>Table1[[#This Row],[BrBodova]]/Table1[[#This Row],[BrPartija]]</f>
        <v>6.59375</v>
      </c>
      <c r="F15" s="16">
        <f>SUMIFS([BrBodova],[Ime i prezime],Table1[[#This Row],[Ime i prezime]])</f>
        <v>211</v>
      </c>
      <c r="G15" s="16">
        <f>SUMIFS([BrPartija],[Ime i prezime],Table1[[#This Row],[Ime i prezime]])</f>
        <v>32</v>
      </c>
      <c r="H15" s="16">
        <f>Table1[[#This Row],[Ukupno bodova]]/Table1[[#This Row],[UkupnoPartija]]</f>
        <v>6.59375</v>
      </c>
      <c r="I15" s="17">
        <f>SUMIFS([ProsekBodova],[Ime i prezime],Table1[[#This Row],[Ime i prezime]])</f>
        <v>6.59375</v>
      </c>
    </row>
    <row r="16" spans="1:9">
      <c r="A16" s="18" t="s">
        <v>28</v>
      </c>
      <c r="B16" s="10" t="s">
        <v>9</v>
      </c>
      <c r="C16" s="11">
        <v>210</v>
      </c>
      <c r="D16" s="11">
        <v>35</v>
      </c>
      <c r="E16" s="12">
        <f>Table1[[#This Row],[BrBodova]]/Table1[[#This Row],[BrPartija]]</f>
        <v>6</v>
      </c>
      <c r="F16" s="12">
        <f>SUMIFS([BrBodova],[Ime i prezime],Table1[[#This Row],[Ime i prezime]])</f>
        <v>914</v>
      </c>
      <c r="G16" s="12">
        <f>SUMIFS([BrPartija],[Ime i prezime],Table1[[#This Row],[Ime i prezime]])</f>
        <v>133</v>
      </c>
      <c r="H16" s="12">
        <f>Table1[[#This Row],[Ukupno bodova]]/Table1[[#This Row],[UkupnoPartija]]</f>
        <v>6.8721804511278197</v>
      </c>
      <c r="I16" s="13">
        <f>SUMIFS([ProsekBodova],[Ime i prezime],Table1[[#This Row],[Ime i prezime]])</f>
        <v>27.488721804511279</v>
      </c>
    </row>
    <row r="17" spans="1:9">
      <c r="A17" s="19" t="s">
        <v>28</v>
      </c>
      <c r="B17" s="14" t="s">
        <v>10</v>
      </c>
      <c r="C17" s="15">
        <v>206</v>
      </c>
      <c r="D17" s="15">
        <v>34</v>
      </c>
      <c r="E17" s="16">
        <f>Table1[[#This Row],[BrBodova]]/Table1[[#This Row],[BrPartija]]</f>
        <v>6.0588235294117645</v>
      </c>
      <c r="F17" s="16">
        <f>SUMIFS([BrBodova],[Ime i prezime],Table1[[#This Row],[Ime i prezime]])</f>
        <v>632</v>
      </c>
      <c r="G17" s="16">
        <f>SUMIFS([BrPartija],[Ime i prezime],Table1[[#This Row],[Ime i prezime]])</f>
        <v>98</v>
      </c>
      <c r="H17" s="16">
        <f>Table1[[#This Row],[Ukupno bodova]]/Table1[[#This Row],[UkupnoPartija]]</f>
        <v>6.4489795918367347</v>
      </c>
      <c r="I17" s="17">
        <f>SUMIFS([ProsekBodova],[Ime i prezime],Table1[[#This Row],[Ime i prezime]])</f>
        <v>19.346938775510203</v>
      </c>
    </row>
    <row r="18" spans="1:9">
      <c r="A18" s="18" t="s">
        <v>28</v>
      </c>
      <c r="B18" s="10" t="s">
        <v>13</v>
      </c>
      <c r="C18" s="11">
        <v>200</v>
      </c>
      <c r="D18" s="11">
        <v>30</v>
      </c>
      <c r="E18" s="12">
        <f>Table1[[#This Row],[BrBodova]]/Table1[[#This Row],[BrPartija]]</f>
        <v>6.666666666666667</v>
      </c>
      <c r="F18" s="12">
        <f>SUMIFS([BrBodova],[Ime i prezime],Table1[[#This Row],[Ime i prezime]])</f>
        <v>799</v>
      </c>
      <c r="G18" s="12">
        <f>SUMIFS([BrPartija],[Ime i prezime],Table1[[#This Row],[Ime i prezime]])</f>
        <v>140</v>
      </c>
      <c r="H18" s="12">
        <f>Table1[[#This Row],[Ukupno bodova]]/Table1[[#This Row],[UkupnoPartija]]</f>
        <v>5.7071428571428573</v>
      </c>
      <c r="I18" s="13">
        <f>SUMIFS([ProsekBodova],[Ime i prezime],Table1[[#This Row],[Ime i prezime]])</f>
        <v>22.828571428571429</v>
      </c>
    </row>
    <row r="19" spans="1:9">
      <c r="A19" s="19" t="s">
        <v>28</v>
      </c>
      <c r="B19" s="14" t="s">
        <v>2</v>
      </c>
      <c r="C19" s="15">
        <v>252</v>
      </c>
      <c r="D19" s="15">
        <v>44</v>
      </c>
      <c r="E19" s="16">
        <f>Table1[[#This Row],[BrBodova]]/Table1[[#This Row],[BrPartija]]</f>
        <v>5.7272727272727275</v>
      </c>
      <c r="F19" s="16">
        <f>SUMIFS([BrBodova],[Ime i prezime],Table1[[#This Row],[Ime i prezime]])</f>
        <v>568</v>
      </c>
      <c r="G19" s="16">
        <f>SUMIFS([BrPartija],[Ime i prezime],Table1[[#This Row],[Ime i prezime]])</f>
        <v>114</v>
      </c>
      <c r="H19" s="16">
        <f>Table1[[#This Row],[Ukupno bodova]]/Table1[[#This Row],[UkupnoPartija]]</f>
        <v>4.9824561403508776</v>
      </c>
      <c r="I19" s="17">
        <f>SUMIFS([ProsekBodova],[Ime i prezime],Table1[[#This Row],[Ime i prezime]])</f>
        <v>14.947368421052634</v>
      </c>
    </row>
    <row r="20" spans="1:9">
      <c r="A20" s="18" t="s">
        <v>28</v>
      </c>
      <c r="B20" s="10" t="s">
        <v>0</v>
      </c>
      <c r="C20" s="11">
        <v>261</v>
      </c>
      <c r="D20" s="11">
        <v>45</v>
      </c>
      <c r="E20" s="12">
        <f>Table1[[#This Row],[BrBodova]]/Table1[[#This Row],[BrPartija]]</f>
        <v>5.8</v>
      </c>
      <c r="F20" s="12">
        <f>SUMIFS([BrBodova],[Ime i prezime],Table1[[#This Row],[Ime i prezime]])</f>
        <v>933</v>
      </c>
      <c r="G20" s="12">
        <f>SUMIFS([BrPartija],[Ime i prezime],Table1[[#This Row],[Ime i prezime]])</f>
        <v>137</v>
      </c>
      <c r="H20" s="12">
        <f>Table1[[#This Row],[Ukupno bodova]]/Table1[[#This Row],[UkupnoPartija]]</f>
        <v>6.8102189781021893</v>
      </c>
      <c r="I20" s="13">
        <f>SUMIFS([ProsekBodova],[Ime i prezime],Table1[[#This Row],[Ime i prezime]])</f>
        <v>20.430656934306569</v>
      </c>
    </row>
    <row r="21" spans="1:9">
      <c r="A21" s="19" t="s">
        <v>28</v>
      </c>
      <c r="B21" s="14" t="s">
        <v>8</v>
      </c>
      <c r="C21" s="15">
        <v>204</v>
      </c>
      <c r="D21" s="15">
        <v>34</v>
      </c>
      <c r="E21" s="16">
        <f>Table1[[#This Row],[BrBodova]]/Table1[[#This Row],[BrPartija]]</f>
        <v>6</v>
      </c>
      <c r="F21" s="16">
        <f>SUMIFS([BrBodova],[Ime i prezime],Table1[[#This Row],[Ime i prezime]])</f>
        <v>912</v>
      </c>
      <c r="G21" s="16">
        <f>SUMIFS([BrPartija],[Ime i prezime],Table1[[#This Row],[Ime i prezime]])</f>
        <v>106</v>
      </c>
      <c r="H21" s="16">
        <f>Table1[[#This Row],[Ukupno bodova]]/Table1[[#This Row],[UkupnoPartija]]</f>
        <v>8.6037735849056602</v>
      </c>
      <c r="I21" s="17">
        <f>SUMIFS([ProsekBodova],[Ime i prezime],Table1[[#This Row],[Ime i prezime]])</f>
        <v>25.811320754716981</v>
      </c>
    </row>
    <row r="22" spans="1:9">
      <c r="A22" s="18" t="s">
        <v>28</v>
      </c>
      <c r="B22" s="10" t="s">
        <v>14</v>
      </c>
      <c r="C22" s="11">
        <v>201</v>
      </c>
      <c r="D22" s="11">
        <v>30</v>
      </c>
      <c r="E22" s="12">
        <f>Table1[[#This Row],[BrBodova]]/Table1[[#This Row],[BrPartija]]</f>
        <v>6.7</v>
      </c>
      <c r="F22" s="12">
        <f>SUMIFS([BrBodova],[Ime i prezime],Table1[[#This Row],[Ime i prezime]])</f>
        <v>803</v>
      </c>
      <c r="G22" s="12">
        <f>SUMIFS([BrPartija],[Ime i prezime],Table1[[#This Row],[Ime i prezime]])</f>
        <v>102</v>
      </c>
      <c r="H22" s="12">
        <f>Table1[[#This Row],[Ukupno bodova]]/Table1[[#This Row],[UkupnoPartija]]</f>
        <v>7.8725490196078427</v>
      </c>
      <c r="I22" s="13">
        <f>SUMIFS([ProsekBodova],[Ime i prezime],Table1[[#This Row],[Ime i prezime]])</f>
        <v>23.617647058823529</v>
      </c>
    </row>
    <row r="23" spans="1:9">
      <c r="A23" s="19" t="s">
        <v>28</v>
      </c>
      <c r="B23" s="14" t="s">
        <v>4</v>
      </c>
      <c r="C23" s="15">
        <v>186</v>
      </c>
      <c r="D23" s="15">
        <v>32</v>
      </c>
      <c r="E23" s="16">
        <f>Table1[[#This Row],[BrBodova]]/Table1[[#This Row],[BrPartija]]</f>
        <v>5.8125</v>
      </c>
      <c r="F23" s="16">
        <f>SUMIFS([BrBodova],[Ime i prezime],Table1[[#This Row],[Ime i prezime]])</f>
        <v>707</v>
      </c>
      <c r="G23" s="16">
        <f>SUMIFS([BrPartija],[Ime i prezime],Table1[[#This Row],[Ime i prezime]])</f>
        <v>133</v>
      </c>
      <c r="H23" s="16">
        <f>Table1[[#This Row],[Ukupno bodova]]/Table1[[#This Row],[UkupnoPartija]]</f>
        <v>5.3157894736842106</v>
      </c>
      <c r="I23" s="17">
        <f>SUMIFS([ProsekBodova],[Ime i prezime],Table1[[#This Row],[Ime i prezime]])</f>
        <v>15.947368421052632</v>
      </c>
    </row>
    <row r="24" spans="1:9">
      <c r="A24" s="18" t="s">
        <v>28</v>
      </c>
      <c r="B24" s="10" t="s">
        <v>3</v>
      </c>
      <c r="C24" s="11">
        <v>200</v>
      </c>
      <c r="D24" s="11">
        <v>34</v>
      </c>
      <c r="E24" s="12">
        <f>Table1[[#This Row],[BrBodova]]/Table1[[#This Row],[BrPartija]]</f>
        <v>5.882352941176471</v>
      </c>
      <c r="F24" s="12">
        <f>SUMIFS([BrBodova],[Ime i prezime],Table1[[#This Row],[Ime i prezime]])</f>
        <v>630</v>
      </c>
      <c r="G24" s="12">
        <f>SUMIFS([BrPartija],[Ime i prezime],Table1[[#This Row],[Ime i prezime]])</f>
        <v>98</v>
      </c>
      <c r="H24" s="12">
        <f>Table1[[#This Row],[Ukupno bodova]]/Table1[[#This Row],[UkupnoPartija]]</f>
        <v>6.4285714285714288</v>
      </c>
      <c r="I24" s="13">
        <f>SUMIFS([ProsekBodova],[Ime i prezime],Table1[[#This Row],[Ime i prezime]])</f>
        <v>19.285714285714285</v>
      </c>
    </row>
    <row r="25" spans="1:9">
      <c r="A25" s="19" t="s">
        <v>28</v>
      </c>
      <c r="B25" s="14" t="s">
        <v>5</v>
      </c>
      <c r="C25" s="15">
        <v>210</v>
      </c>
      <c r="D25" s="15">
        <v>36</v>
      </c>
      <c r="E25" s="16">
        <f>Table1[[#This Row],[BrBodova]]/Table1[[#This Row],[BrPartija]]</f>
        <v>5.833333333333333</v>
      </c>
      <c r="F25" s="16">
        <f>SUMIFS([BrBodova],[Ime i prezime],Table1[[#This Row],[Ime i prezime]])</f>
        <v>210</v>
      </c>
      <c r="G25" s="16">
        <f>SUMIFS([BrPartija],[Ime i prezime],Table1[[#This Row],[Ime i prezime]])</f>
        <v>36</v>
      </c>
      <c r="H25" s="16">
        <f>Table1[[#This Row],[Ukupno bodova]]/Table1[[#This Row],[UkupnoPartija]]</f>
        <v>5.833333333333333</v>
      </c>
      <c r="I25" s="17">
        <f>SUMIFS([ProsekBodova],[Ime i prezime],Table1[[#This Row],[Ime i prezime]])</f>
        <v>5.833333333333333</v>
      </c>
    </row>
    <row r="26" spans="1:9">
      <c r="A26" s="18" t="s">
        <v>28</v>
      </c>
      <c r="B26" s="10" t="s">
        <v>6</v>
      </c>
      <c r="C26" s="11">
        <v>257</v>
      </c>
      <c r="D26" s="11">
        <v>44</v>
      </c>
      <c r="E26" s="12">
        <f>Table1[[#This Row],[BrBodova]]/Table1[[#This Row],[BrPartija]]</f>
        <v>5.8409090909090908</v>
      </c>
      <c r="F26" s="12">
        <f>SUMIFS([BrBodova],[Ime i prezime],Table1[[#This Row],[Ime i prezime]])</f>
        <v>995</v>
      </c>
      <c r="G26" s="12">
        <f>SUMIFS([BrPartija],[Ime i prezime],Table1[[#This Row],[Ime i prezime]])</f>
        <v>126</v>
      </c>
      <c r="H26" s="12">
        <f>Table1[[#This Row],[Ukupno bodova]]/Table1[[#This Row],[UkupnoPartija]]</f>
        <v>7.8968253968253972</v>
      </c>
      <c r="I26" s="13">
        <f>SUMIFS([ProsekBodova],[Ime i prezime],Table1[[#This Row],[Ime i prezime]])</f>
        <v>23.69047619047619</v>
      </c>
    </row>
    <row r="27" spans="1:9">
      <c r="A27" s="19" t="s">
        <v>28</v>
      </c>
      <c r="B27" s="14" t="s">
        <v>11</v>
      </c>
      <c r="C27" s="15">
        <v>301</v>
      </c>
      <c r="D27" s="15">
        <v>49</v>
      </c>
      <c r="E27" s="16">
        <f>Table1[[#This Row],[BrBodova]]/Table1[[#This Row],[BrPartija]]</f>
        <v>6.1428571428571432</v>
      </c>
      <c r="F27" s="16">
        <f>SUMIFS([BrBodova],[Ime i prezime],Table1[[#This Row],[Ime i prezime]])</f>
        <v>578</v>
      </c>
      <c r="G27" s="16">
        <f>SUMIFS([BrPartija],[Ime i prezime],Table1[[#This Row],[Ime i prezime]])</f>
        <v>94</v>
      </c>
      <c r="H27" s="16">
        <f>Table1[[#This Row],[Ukupno bodova]]/Table1[[#This Row],[UkupnoPartija]]</f>
        <v>6.1489361702127656</v>
      </c>
      <c r="I27" s="17">
        <f>SUMIFS([ProsekBodova],[Ime i prezime],Table1[[#This Row],[Ime i prezime]])</f>
        <v>12.297872340425531</v>
      </c>
    </row>
    <row r="28" spans="1:9">
      <c r="A28" s="18" t="s">
        <v>28</v>
      </c>
      <c r="B28" s="10" t="s">
        <v>7</v>
      </c>
      <c r="C28" s="11">
        <v>184</v>
      </c>
      <c r="D28" s="11">
        <v>31</v>
      </c>
      <c r="E28" s="12">
        <f>Table1[[#This Row],[BrBodova]]/Table1[[#This Row],[BrPartija]]</f>
        <v>5.935483870967742</v>
      </c>
      <c r="F28" s="12">
        <f>SUMIFS([BrBodova],[Ime i prezime],Table1[[#This Row],[Ime i prezime]])</f>
        <v>777</v>
      </c>
      <c r="G28" s="12">
        <f>SUMIFS([BrPartija],[Ime i prezime],Table1[[#This Row],[Ime i prezime]])</f>
        <v>122</v>
      </c>
      <c r="H28" s="12">
        <f>Table1[[#This Row],[Ukupno bodova]]/Table1[[#This Row],[UkupnoPartija]]</f>
        <v>6.3688524590163933</v>
      </c>
      <c r="I28" s="13">
        <f>SUMIFS([ProsekBodova],[Ime i prezime],Table1[[#This Row],[Ime i prezime]])</f>
        <v>25.475409836065573</v>
      </c>
    </row>
    <row r="29" spans="1:9">
      <c r="A29" s="19" t="s">
        <v>28</v>
      </c>
      <c r="B29" s="14" t="s">
        <v>12</v>
      </c>
      <c r="C29" s="15">
        <v>194</v>
      </c>
      <c r="D29" s="15">
        <v>30</v>
      </c>
      <c r="E29" s="16">
        <f>Table1[[#This Row],[BrBodova]]/Table1[[#This Row],[BrPartija]]</f>
        <v>6.4666666666666668</v>
      </c>
      <c r="F29" s="16">
        <f>SUMIFS([BrBodova],[Ime i prezime],Table1[[#This Row],[Ime i prezime]])</f>
        <v>584</v>
      </c>
      <c r="G29" s="16">
        <f>SUMIFS([BrPartija],[Ime i prezime],Table1[[#This Row],[Ime i prezime]])</f>
        <v>100</v>
      </c>
      <c r="H29" s="16">
        <f>Table1[[#This Row],[Ukupno bodova]]/Table1[[#This Row],[UkupnoPartija]]</f>
        <v>5.84</v>
      </c>
      <c r="I29" s="17">
        <f>SUMIFS([ProsekBodova],[Ime i prezime],Table1[[#This Row],[Ime i prezime]])</f>
        <v>17.52</v>
      </c>
    </row>
    <row r="30" spans="1:9">
      <c r="A30" s="18" t="s">
        <v>40</v>
      </c>
      <c r="B30" s="10" t="s">
        <v>8</v>
      </c>
      <c r="C30" s="11">
        <v>354</v>
      </c>
      <c r="D30" s="11">
        <v>36</v>
      </c>
      <c r="E30" s="12">
        <f>Table1[[#This Row],[BrBodova]]/Table1[[#This Row],[BrPartija]]</f>
        <v>9.8333333333333339</v>
      </c>
      <c r="F30" s="12">
        <f>SUMIFS([BrBodova],[Ime i prezime],Table1[[#This Row],[Ime i prezime]])</f>
        <v>912</v>
      </c>
      <c r="G30" s="12">
        <f>SUMIFS([BrPartija],[Ime i prezime],Table1[[#This Row],[Ime i prezime]])</f>
        <v>106</v>
      </c>
      <c r="H30" s="12">
        <f>Table1[[#This Row],[Ukupno bodova]]/Table1[[#This Row],[UkupnoPartija]]</f>
        <v>8.6037735849056602</v>
      </c>
      <c r="I30" s="13">
        <f>SUMIFS([ProsekBodova],[Ime i prezime],Table1[[#This Row],[Ime i prezime]])</f>
        <v>25.811320754716981</v>
      </c>
    </row>
    <row r="31" spans="1:9">
      <c r="A31" s="19" t="s">
        <v>40</v>
      </c>
      <c r="B31" s="14" t="s">
        <v>6</v>
      </c>
      <c r="C31" s="15">
        <v>369</v>
      </c>
      <c r="D31" s="15">
        <v>41</v>
      </c>
      <c r="E31" s="16">
        <f>Table1[[#This Row],[BrBodova]]/Table1[[#This Row],[BrPartija]]</f>
        <v>9</v>
      </c>
      <c r="F31" s="16">
        <f>SUMIFS([BrBodova],[Ime i prezime],Table1[[#This Row],[Ime i prezime]])</f>
        <v>995</v>
      </c>
      <c r="G31" s="16">
        <f>SUMIFS([BrPartija],[Ime i prezime],Table1[[#This Row],[Ime i prezime]])</f>
        <v>126</v>
      </c>
      <c r="H31" s="16">
        <f>Table1[[#This Row],[Ukupno bodova]]/Table1[[#This Row],[UkupnoPartija]]</f>
        <v>7.8968253968253972</v>
      </c>
      <c r="I31" s="17">
        <f>SUMIFS([ProsekBodova],[Ime i prezime],Table1[[#This Row],[Ime i prezime]])</f>
        <v>23.69047619047619</v>
      </c>
    </row>
    <row r="32" spans="1:9">
      <c r="A32" s="18" t="s">
        <v>40</v>
      </c>
      <c r="B32" s="10" t="s">
        <v>14</v>
      </c>
      <c r="C32" s="11">
        <v>301</v>
      </c>
      <c r="D32" s="11">
        <v>36</v>
      </c>
      <c r="E32" s="12">
        <f>Table1[[#This Row],[BrBodova]]/Table1[[#This Row],[BrPartija]]</f>
        <v>8.3611111111111107</v>
      </c>
      <c r="F32" s="12">
        <f>SUMIFS([BrBodova],[Ime i prezime],Table1[[#This Row],[Ime i prezime]])</f>
        <v>803</v>
      </c>
      <c r="G32" s="12">
        <f>SUMIFS([BrPartija],[Ime i prezime],Table1[[#This Row],[Ime i prezime]])</f>
        <v>102</v>
      </c>
      <c r="H32" s="12">
        <f>Table1[[#This Row],[Ukupno bodova]]/Table1[[#This Row],[UkupnoPartija]]</f>
        <v>7.8725490196078427</v>
      </c>
      <c r="I32" s="13">
        <f>SUMIFS([ProsekBodova],[Ime i prezime],Table1[[#This Row],[Ime i prezime]])</f>
        <v>23.617647058823529</v>
      </c>
    </row>
    <row r="33" spans="1:9">
      <c r="A33" s="19" t="s">
        <v>40</v>
      </c>
      <c r="B33" s="14" t="s">
        <v>9</v>
      </c>
      <c r="C33" s="15">
        <v>258</v>
      </c>
      <c r="D33" s="15">
        <v>33</v>
      </c>
      <c r="E33" s="16">
        <f>Table1[[#This Row],[BrBodova]]/Table1[[#This Row],[BrPartija]]</f>
        <v>7.8181818181818183</v>
      </c>
      <c r="F33" s="16">
        <f>SUMIFS([BrBodova],[Ime i prezime],Table1[[#This Row],[Ime i prezime]])</f>
        <v>914</v>
      </c>
      <c r="G33" s="16">
        <f>SUMIFS([BrPartija],[Ime i prezime],Table1[[#This Row],[Ime i prezime]])</f>
        <v>133</v>
      </c>
      <c r="H33" s="16">
        <f>Table1[[#This Row],[Ukupno bodova]]/Table1[[#This Row],[UkupnoPartija]]</f>
        <v>6.8721804511278197</v>
      </c>
      <c r="I33" s="17">
        <f>SUMIFS([ProsekBodova],[Ime i prezime],Table1[[#This Row],[Ime i prezime]])</f>
        <v>27.488721804511279</v>
      </c>
    </row>
    <row r="34" spans="1:9">
      <c r="A34" s="18" t="s">
        <v>40</v>
      </c>
      <c r="B34" s="10" t="s">
        <v>1</v>
      </c>
      <c r="C34" s="11">
        <v>254</v>
      </c>
      <c r="D34" s="11">
        <v>33</v>
      </c>
      <c r="E34" s="12">
        <f>Table1[[#This Row],[BrBodova]]/Table1[[#This Row],[BrPartija]]</f>
        <v>7.6969696969696972</v>
      </c>
      <c r="F34" s="12">
        <f>SUMIFS([BrBodova],[Ime i prezime],Table1[[#This Row],[Ime i prezime]])</f>
        <v>508</v>
      </c>
      <c r="G34" s="12">
        <f>SUMIFS([BrPartija],[Ime i prezime],Table1[[#This Row],[Ime i prezime]])</f>
        <v>66</v>
      </c>
      <c r="H34" s="12">
        <f>Table1[[#This Row],[Ukupno bodova]]/Table1[[#This Row],[UkupnoPartija]]</f>
        <v>7.6969696969696972</v>
      </c>
      <c r="I34" s="13">
        <f>SUMIFS([ProsekBodova],[Ime i prezime],Table1[[#This Row],[Ime i prezime]])</f>
        <v>15.393939393939394</v>
      </c>
    </row>
    <row r="35" spans="1:9">
      <c r="A35" s="19" t="s">
        <v>40</v>
      </c>
      <c r="B35" s="14" t="s">
        <v>0</v>
      </c>
      <c r="C35" s="15">
        <v>336</v>
      </c>
      <c r="D35" s="15">
        <v>46</v>
      </c>
      <c r="E35" s="16">
        <f>Table1[[#This Row],[BrBodova]]/Table1[[#This Row],[BrPartija]]</f>
        <v>7.3043478260869561</v>
      </c>
      <c r="F35" s="16">
        <f>SUMIFS([BrBodova],[Ime i prezime],Table1[[#This Row],[Ime i prezime]])</f>
        <v>933</v>
      </c>
      <c r="G35" s="16">
        <f>SUMIFS([BrPartija],[Ime i prezime],Table1[[#This Row],[Ime i prezime]])</f>
        <v>137</v>
      </c>
      <c r="H35" s="16">
        <f>Table1[[#This Row],[Ukupno bodova]]/Table1[[#This Row],[UkupnoPartija]]</f>
        <v>6.8102189781021893</v>
      </c>
      <c r="I35" s="17">
        <f>SUMIFS([ProsekBodova],[Ime i prezime],Table1[[#This Row],[Ime i prezime]])</f>
        <v>20.430656934306569</v>
      </c>
    </row>
    <row r="36" spans="1:9">
      <c r="A36" s="18" t="s">
        <v>40</v>
      </c>
      <c r="B36" s="10" t="s">
        <v>3</v>
      </c>
      <c r="C36" s="11">
        <v>215</v>
      </c>
      <c r="D36" s="11">
        <v>32</v>
      </c>
      <c r="E36" s="12">
        <f>Table1[[#This Row],[BrBodova]]/Table1[[#This Row],[BrPartija]]</f>
        <v>6.71875</v>
      </c>
      <c r="F36" s="12">
        <f>SUMIFS([BrBodova],[Ime i prezime],Table1[[#This Row],[Ime i prezime]])</f>
        <v>630</v>
      </c>
      <c r="G36" s="12">
        <f>SUMIFS([BrPartija],[Ime i prezime],Table1[[#This Row],[Ime i prezime]])</f>
        <v>98</v>
      </c>
      <c r="H36" s="12">
        <f>Table1[[#This Row],[Ukupno bodova]]/Table1[[#This Row],[UkupnoPartija]]</f>
        <v>6.4285714285714288</v>
      </c>
      <c r="I36" s="13">
        <f>SUMIFS([ProsekBodova],[Ime i prezime],Table1[[#This Row],[Ime i prezime]])</f>
        <v>19.285714285714285</v>
      </c>
    </row>
    <row r="37" spans="1:9">
      <c r="A37" s="19" t="s">
        <v>40</v>
      </c>
      <c r="B37" s="14" t="s">
        <v>10</v>
      </c>
      <c r="C37" s="15">
        <v>213</v>
      </c>
      <c r="D37" s="15">
        <v>32</v>
      </c>
      <c r="E37" s="16">
        <f>Table1[[#This Row],[BrBodova]]/Table1[[#This Row],[BrPartija]]</f>
        <v>6.65625</v>
      </c>
      <c r="F37" s="16">
        <f>SUMIFS([BrBodova],[Ime i prezime],Table1[[#This Row],[Ime i prezime]])</f>
        <v>632</v>
      </c>
      <c r="G37" s="16">
        <f>SUMIFS([BrPartija],[Ime i prezime],Table1[[#This Row],[Ime i prezime]])</f>
        <v>98</v>
      </c>
      <c r="H37" s="16">
        <f>Table1[[#This Row],[Ukupno bodova]]/Table1[[#This Row],[UkupnoPartija]]</f>
        <v>6.4489795918367347</v>
      </c>
      <c r="I37" s="17">
        <f>SUMIFS([ProsekBodova],[Ime i prezime],Table1[[#This Row],[Ime i prezime]])</f>
        <v>19.346938775510203</v>
      </c>
    </row>
    <row r="38" spans="1:9">
      <c r="A38" s="18" t="s">
        <v>40</v>
      </c>
      <c r="B38" s="10" t="s">
        <v>7</v>
      </c>
      <c r="C38" s="11">
        <v>196</v>
      </c>
      <c r="D38" s="11">
        <v>30</v>
      </c>
      <c r="E38" s="12">
        <f>Table1[[#This Row],[BrBodova]]/Table1[[#This Row],[BrPartija]]</f>
        <v>6.5333333333333332</v>
      </c>
      <c r="F38" s="12">
        <f>SUMIFS([BrBodova],[Ime i prezime],Table1[[#This Row],[Ime i prezime]])</f>
        <v>777</v>
      </c>
      <c r="G38" s="12">
        <f>SUMIFS([BrPartija],[Ime i prezime],Table1[[#This Row],[Ime i prezime]])</f>
        <v>122</v>
      </c>
      <c r="H38" s="12">
        <f>Table1[[#This Row],[Ukupno bodova]]/Table1[[#This Row],[UkupnoPartija]]</f>
        <v>6.3688524590163933</v>
      </c>
      <c r="I38" s="13">
        <f>SUMIFS([ProsekBodova],[Ime i prezime],Table1[[#This Row],[Ime i prezime]])</f>
        <v>25.475409836065573</v>
      </c>
    </row>
    <row r="39" spans="1:9">
      <c r="A39" s="19" t="s">
        <v>40</v>
      </c>
      <c r="B39" s="14" t="s">
        <v>41</v>
      </c>
      <c r="C39" s="15">
        <v>325</v>
      </c>
      <c r="D39" s="15">
        <v>52</v>
      </c>
      <c r="E39" s="16">
        <f>Table1[[#This Row],[BrBodova]]/Table1[[#This Row],[BrPartija]]</f>
        <v>6.25</v>
      </c>
      <c r="F39" s="16">
        <f>SUMIFS([BrBodova],[Ime i prezime],Table1[[#This Row],[Ime i prezime]])</f>
        <v>650</v>
      </c>
      <c r="G39" s="16">
        <f>SUMIFS([BrPartija],[Ime i prezime],Table1[[#This Row],[Ime i prezime]])</f>
        <v>104</v>
      </c>
      <c r="H39" s="16">
        <f>Table1[[#This Row],[Ukupno bodova]]/Table1[[#This Row],[UkupnoPartija]]</f>
        <v>6.25</v>
      </c>
      <c r="I39" s="17">
        <f>SUMIFS([ProsekBodova],[Ime i prezime],Table1[[#This Row],[Ime i prezime]])</f>
        <v>12.5</v>
      </c>
    </row>
    <row r="40" spans="1:9">
      <c r="A40" s="18" t="s">
        <v>40</v>
      </c>
      <c r="B40" s="10" t="s">
        <v>42</v>
      </c>
      <c r="C40" s="11">
        <v>225</v>
      </c>
      <c r="D40" s="11">
        <v>38</v>
      </c>
      <c r="E40" s="12">
        <f>Table1[[#This Row],[BrBodova]]/Table1[[#This Row],[BrPartija]]</f>
        <v>5.9210526315789478</v>
      </c>
      <c r="F40" s="12">
        <f>SUMIFS([BrBodova],[Ime i prezime],Table1[[#This Row],[Ime i prezime]])</f>
        <v>450</v>
      </c>
      <c r="G40" s="12">
        <f>SUMIFS([BrPartija],[Ime i prezime],Table1[[#This Row],[Ime i prezime]])</f>
        <v>76</v>
      </c>
      <c r="H40" s="12">
        <f>Table1[[#This Row],[Ukupno bodova]]/Table1[[#This Row],[UkupnoPartija]]</f>
        <v>5.9210526315789478</v>
      </c>
      <c r="I40" s="13">
        <f>SUMIFS([ProsekBodova],[Ime i prezime],Table1[[#This Row],[Ime i prezime]])</f>
        <v>11.842105263157896</v>
      </c>
    </row>
    <row r="41" spans="1:9">
      <c r="A41" s="19" t="s">
        <v>40</v>
      </c>
      <c r="B41" s="14" t="s">
        <v>12</v>
      </c>
      <c r="C41" s="15">
        <v>195</v>
      </c>
      <c r="D41" s="15">
        <v>35</v>
      </c>
      <c r="E41" s="16">
        <f>Table1[[#This Row],[BrBodova]]/Table1[[#This Row],[BrPartija]]</f>
        <v>5.5714285714285712</v>
      </c>
      <c r="F41" s="16">
        <f>SUMIFS([BrBodova],[Ime i prezime],Table1[[#This Row],[Ime i prezime]])</f>
        <v>584</v>
      </c>
      <c r="G41" s="16">
        <f>SUMIFS([BrPartija],[Ime i prezime],Table1[[#This Row],[Ime i prezime]])</f>
        <v>100</v>
      </c>
      <c r="H41" s="16">
        <f>Table1[[#This Row],[Ukupno bodova]]/Table1[[#This Row],[UkupnoPartija]]</f>
        <v>5.84</v>
      </c>
      <c r="I41" s="17">
        <f>SUMIFS([ProsekBodova],[Ime i prezime],Table1[[#This Row],[Ime i prezime]])</f>
        <v>17.52</v>
      </c>
    </row>
    <row r="42" spans="1:9">
      <c r="A42" s="18" t="s">
        <v>40</v>
      </c>
      <c r="B42" s="10" t="s">
        <v>13</v>
      </c>
      <c r="C42" s="11">
        <v>210</v>
      </c>
      <c r="D42" s="11">
        <v>40</v>
      </c>
      <c r="E42" s="12">
        <f>Table1[[#This Row],[BrBodova]]/Table1[[#This Row],[BrPartija]]</f>
        <v>5.25</v>
      </c>
      <c r="F42" s="12">
        <f>SUMIFS([BrBodova],[Ime i prezime],Table1[[#This Row],[Ime i prezime]])</f>
        <v>799</v>
      </c>
      <c r="G42" s="12">
        <f>SUMIFS([BrPartija],[Ime i prezime],Table1[[#This Row],[Ime i prezime]])</f>
        <v>140</v>
      </c>
      <c r="H42" s="12">
        <f>Table1[[#This Row],[Ukupno bodova]]/Table1[[#This Row],[UkupnoPartija]]</f>
        <v>5.7071428571428573</v>
      </c>
      <c r="I42" s="13">
        <f>SUMIFS([ProsekBodova],[Ime i prezime],Table1[[#This Row],[Ime i prezime]])</f>
        <v>22.828571428571429</v>
      </c>
    </row>
    <row r="43" spans="1:9">
      <c r="A43" s="19" t="s">
        <v>40</v>
      </c>
      <c r="B43" s="14" t="s">
        <v>2</v>
      </c>
      <c r="C43" s="15">
        <v>158</v>
      </c>
      <c r="D43" s="15">
        <v>35</v>
      </c>
      <c r="E43" s="16">
        <f>Table1[[#This Row],[BrBodova]]/Table1[[#This Row],[BrPartija]]</f>
        <v>4.5142857142857142</v>
      </c>
      <c r="F43" s="16">
        <f>SUMIFS([BrBodova],[Ime i prezime],Table1[[#This Row],[Ime i prezime]])</f>
        <v>568</v>
      </c>
      <c r="G43" s="16">
        <f>SUMIFS([BrPartija],[Ime i prezime],Table1[[#This Row],[Ime i prezime]])</f>
        <v>114</v>
      </c>
      <c r="H43" s="16">
        <f>Table1[[#This Row],[Ukupno bodova]]/Table1[[#This Row],[UkupnoPartija]]</f>
        <v>4.9824561403508776</v>
      </c>
      <c r="I43" s="17">
        <f>SUMIFS([ProsekBodova],[Ime i prezime],Table1[[#This Row],[Ime i prezime]])</f>
        <v>14.947368421052634</v>
      </c>
    </row>
    <row r="44" spans="1:9">
      <c r="A44" s="18" t="s">
        <v>40</v>
      </c>
      <c r="B44" s="10" t="s">
        <v>4</v>
      </c>
      <c r="C44" s="11">
        <v>156</v>
      </c>
      <c r="D44" s="11">
        <v>44</v>
      </c>
      <c r="E44" s="12">
        <f>Table1[[#This Row],[BrBodova]]/Table1[[#This Row],[BrPartija]]</f>
        <v>3.5454545454545454</v>
      </c>
      <c r="F44" s="12">
        <f>SUMIFS([BrBodova],[Ime i prezime],Table1[[#This Row],[Ime i prezime]])</f>
        <v>707</v>
      </c>
      <c r="G44" s="12">
        <f>SUMIFS([BrPartija],[Ime i prezime],Table1[[#This Row],[Ime i prezime]])</f>
        <v>133</v>
      </c>
      <c r="H44" s="12">
        <f>Table1[[#This Row],[Ukupno bodova]]/Table1[[#This Row],[UkupnoPartija]]</f>
        <v>5.3157894736842106</v>
      </c>
      <c r="I44" s="13">
        <f>SUMIFS([ProsekBodova],[Ime i prezime],Table1[[#This Row],[Ime i prezime]])</f>
        <v>15.947368421052632</v>
      </c>
    </row>
    <row r="45" spans="1:9">
      <c r="A45" s="19" t="s">
        <v>43</v>
      </c>
      <c r="B45" s="14" t="s">
        <v>8</v>
      </c>
      <c r="C45" s="15">
        <v>354</v>
      </c>
      <c r="D45" s="15">
        <v>36</v>
      </c>
      <c r="E45" s="16">
        <f>Table1[[#This Row],[BrBodova]]/Table1[[#This Row],[BrPartija]]</f>
        <v>9.8333333333333339</v>
      </c>
      <c r="F45" s="16">
        <f>SUMIFS([BrBodova],[Ime i prezime],Table1[[#This Row],[Ime i prezime]])</f>
        <v>912</v>
      </c>
      <c r="G45" s="16">
        <f>SUMIFS([BrPartija],[Ime i prezime],Table1[[#This Row],[Ime i prezime]])</f>
        <v>106</v>
      </c>
      <c r="H45" s="16">
        <f>Table1[[#This Row],[Ukupno bodova]]/Table1[[#This Row],[UkupnoPartija]]</f>
        <v>8.6037735849056602</v>
      </c>
      <c r="I45" s="17">
        <f>SUMIFS([ProsekBodova],[Ime i prezime],Table1[[#This Row],[Ime i prezime]])</f>
        <v>25.811320754716981</v>
      </c>
    </row>
    <row r="46" spans="1:9">
      <c r="A46" s="18" t="s">
        <v>43</v>
      </c>
      <c r="B46" s="10" t="s">
        <v>6</v>
      </c>
      <c r="C46" s="11">
        <v>369</v>
      </c>
      <c r="D46" s="11">
        <v>41</v>
      </c>
      <c r="E46" s="12">
        <f>Table1[[#This Row],[BrBodova]]/Table1[[#This Row],[BrPartija]]</f>
        <v>9</v>
      </c>
      <c r="F46" s="12">
        <f>SUMIFS([BrBodova],[Ime i prezime],Table1[[#This Row],[Ime i prezime]])</f>
        <v>995</v>
      </c>
      <c r="G46" s="12">
        <f>SUMIFS([BrPartija],[Ime i prezime],Table1[[#This Row],[Ime i prezime]])</f>
        <v>126</v>
      </c>
      <c r="H46" s="12">
        <f>Table1[[#This Row],[Ukupno bodova]]/Table1[[#This Row],[UkupnoPartija]]</f>
        <v>7.8968253968253972</v>
      </c>
      <c r="I46" s="13">
        <f>SUMIFS([ProsekBodova],[Ime i prezime],Table1[[#This Row],[Ime i prezime]])</f>
        <v>23.69047619047619</v>
      </c>
    </row>
    <row r="47" spans="1:9">
      <c r="A47" s="19" t="s">
        <v>43</v>
      </c>
      <c r="B47" s="14" t="s">
        <v>14</v>
      </c>
      <c r="C47" s="15">
        <v>301</v>
      </c>
      <c r="D47" s="15">
        <v>36</v>
      </c>
      <c r="E47" s="16">
        <f>Table1[[#This Row],[BrBodova]]/Table1[[#This Row],[BrPartija]]</f>
        <v>8.3611111111111107</v>
      </c>
      <c r="F47" s="16">
        <f>SUMIFS([BrBodova],[Ime i prezime],Table1[[#This Row],[Ime i prezime]])</f>
        <v>803</v>
      </c>
      <c r="G47" s="16">
        <f>SUMIFS([BrPartija],[Ime i prezime],Table1[[#This Row],[Ime i prezime]])</f>
        <v>102</v>
      </c>
      <c r="H47" s="16">
        <f>Table1[[#This Row],[Ukupno bodova]]/Table1[[#This Row],[UkupnoPartija]]</f>
        <v>7.8725490196078427</v>
      </c>
      <c r="I47" s="17">
        <f>SUMIFS([ProsekBodova],[Ime i prezime],Table1[[#This Row],[Ime i prezime]])</f>
        <v>23.617647058823529</v>
      </c>
    </row>
    <row r="48" spans="1:9">
      <c r="A48" s="18" t="s">
        <v>43</v>
      </c>
      <c r="B48" s="10" t="s">
        <v>9</v>
      </c>
      <c r="C48" s="11">
        <v>258</v>
      </c>
      <c r="D48" s="11">
        <v>33</v>
      </c>
      <c r="E48" s="12">
        <f>Table1[[#This Row],[BrBodova]]/Table1[[#This Row],[BrPartija]]</f>
        <v>7.8181818181818183</v>
      </c>
      <c r="F48" s="12">
        <f>SUMIFS([BrBodova],[Ime i prezime],Table1[[#This Row],[Ime i prezime]])</f>
        <v>914</v>
      </c>
      <c r="G48" s="12">
        <f>SUMIFS([BrPartija],[Ime i prezime],Table1[[#This Row],[Ime i prezime]])</f>
        <v>133</v>
      </c>
      <c r="H48" s="12">
        <f>Table1[[#This Row],[Ukupno bodova]]/Table1[[#This Row],[UkupnoPartija]]</f>
        <v>6.8721804511278197</v>
      </c>
      <c r="I48" s="13">
        <f>SUMIFS([ProsekBodova],[Ime i prezime],Table1[[#This Row],[Ime i prezime]])</f>
        <v>27.488721804511279</v>
      </c>
    </row>
    <row r="49" spans="1:9">
      <c r="A49" s="19" t="s">
        <v>43</v>
      </c>
      <c r="B49" s="14" t="s">
        <v>1</v>
      </c>
      <c r="C49" s="15">
        <v>254</v>
      </c>
      <c r="D49" s="15">
        <v>33</v>
      </c>
      <c r="E49" s="16">
        <f>Table1[[#This Row],[BrBodova]]/Table1[[#This Row],[BrPartija]]</f>
        <v>7.6969696969696972</v>
      </c>
      <c r="F49" s="16">
        <f>SUMIFS([BrBodova],[Ime i prezime],Table1[[#This Row],[Ime i prezime]])</f>
        <v>508</v>
      </c>
      <c r="G49" s="16">
        <f>SUMIFS([BrPartija],[Ime i prezime],Table1[[#This Row],[Ime i prezime]])</f>
        <v>66</v>
      </c>
      <c r="H49" s="16">
        <f>Table1[[#This Row],[Ukupno bodova]]/Table1[[#This Row],[UkupnoPartija]]</f>
        <v>7.6969696969696972</v>
      </c>
      <c r="I49" s="17">
        <f>SUMIFS([ProsekBodova],[Ime i prezime],Table1[[#This Row],[Ime i prezime]])</f>
        <v>15.393939393939394</v>
      </c>
    </row>
    <row r="50" spans="1:9">
      <c r="A50" s="18" t="s">
        <v>43</v>
      </c>
      <c r="B50" s="10" t="s">
        <v>0</v>
      </c>
      <c r="C50" s="11">
        <v>336</v>
      </c>
      <c r="D50" s="11">
        <v>46</v>
      </c>
      <c r="E50" s="12">
        <f>Table1[[#This Row],[BrBodova]]/Table1[[#This Row],[BrPartija]]</f>
        <v>7.3043478260869561</v>
      </c>
      <c r="F50" s="12">
        <f>SUMIFS([BrBodova],[Ime i prezime],Table1[[#This Row],[Ime i prezime]])</f>
        <v>933</v>
      </c>
      <c r="G50" s="12">
        <f>SUMIFS([BrPartija],[Ime i prezime],Table1[[#This Row],[Ime i prezime]])</f>
        <v>137</v>
      </c>
      <c r="H50" s="12">
        <f>Table1[[#This Row],[Ukupno bodova]]/Table1[[#This Row],[UkupnoPartija]]</f>
        <v>6.8102189781021893</v>
      </c>
      <c r="I50" s="13">
        <f>SUMIFS([ProsekBodova],[Ime i prezime],Table1[[#This Row],[Ime i prezime]])</f>
        <v>20.430656934306569</v>
      </c>
    </row>
    <row r="51" spans="1:9">
      <c r="A51" s="19" t="s">
        <v>43</v>
      </c>
      <c r="B51" s="14" t="s">
        <v>3</v>
      </c>
      <c r="C51" s="15">
        <v>215</v>
      </c>
      <c r="D51" s="15">
        <v>32</v>
      </c>
      <c r="E51" s="16">
        <f>Table1[[#This Row],[BrBodova]]/Table1[[#This Row],[BrPartija]]</f>
        <v>6.71875</v>
      </c>
      <c r="F51" s="16">
        <f>SUMIFS([BrBodova],[Ime i prezime],Table1[[#This Row],[Ime i prezime]])</f>
        <v>630</v>
      </c>
      <c r="G51" s="16">
        <f>SUMIFS([BrPartija],[Ime i prezime],Table1[[#This Row],[Ime i prezime]])</f>
        <v>98</v>
      </c>
      <c r="H51" s="16">
        <f>Table1[[#This Row],[Ukupno bodova]]/Table1[[#This Row],[UkupnoPartija]]</f>
        <v>6.4285714285714288</v>
      </c>
      <c r="I51" s="17">
        <f>SUMIFS([ProsekBodova],[Ime i prezime],Table1[[#This Row],[Ime i prezime]])</f>
        <v>19.285714285714285</v>
      </c>
    </row>
    <row r="52" spans="1:9">
      <c r="A52" s="18" t="s">
        <v>43</v>
      </c>
      <c r="B52" s="10" t="s">
        <v>10</v>
      </c>
      <c r="C52" s="11">
        <v>213</v>
      </c>
      <c r="D52" s="11">
        <v>32</v>
      </c>
      <c r="E52" s="12">
        <f>Table1[[#This Row],[BrBodova]]/Table1[[#This Row],[BrPartija]]</f>
        <v>6.65625</v>
      </c>
      <c r="F52" s="12">
        <f>SUMIFS([BrBodova],[Ime i prezime],Table1[[#This Row],[Ime i prezime]])</f>
        <v>632</v>
      </c>
      <c r="G52" s="12">
        <f>SUMIFS([BrPartija],[Ime i prezime],Table1[[#This Row],[Ime i prezime]])</f>
        <v>98</v>
      </c>
      <c r="H52" s="12">
        <f>Table1[[#This Row],[Ukupno bodova]]/Table1[[#This Row],[UkupnoPartija]]</f>
        <v>6.4489795918367347</v>
      </c>
      <c r="I52" s="13">
        <f>SUMIFS([ProsekBodova],[Ime i prezime],Table1[[#This Row],[Ime i prezime]])</f>
        <v>19.346938775510203</v>
      </c>
    </row>
    <row r="53" spans="1:9">
      <c r="A53" s="19" t="s">
        <v>43</v>
      </c>
      <c r="B53" s="14" t="s">
        <v>7</v>
      </c>
      <c r="C53" s="15">
        <v>196</v>
      </c>
      <c r="D53" s="15">
        <v>30</v>
      </c>
      <c r="E53" s="16">
        <f>Table1[[#This Row],[BrBodova]]/Table1[[#This Row],[BrPartija]]</f>
        <v>6.5333333333333332</v>
      </c>
      <c r="F53" s="16">
        <f>SUMIFS([BrBodova],[Ime i prezime],Table1[[#This Row],[Ime i prezime]])</f>
        <v>777</v>
      </c>
      <c r="G53" s="16">
        <f>SUMIFS([BrPartija],[Ime i prezime],Table1[[#This Row],[Ime i prezime]])</f>
        <v>122</v>
      </c>
      <c r="H53" s="16">
        <f>Table1[[#This Row],[Ukupno bodova]]/Table1[[#This Row],[UkupnoPartija]]</f>
        <v>6.3688524590163933</v>
      </c>
      <c r="I53" s="17">
        <f>SUMIFS([ProsekBodova],[Ime i prezime],Table1[[#This Row],[Ime i prezime]])</f>
        <v>25.475409836065573</v>
      </c>
    </row>
    <row r="54" spans="1:9">
      <c r="A54" s="18" t="s">
        <v>43</v>
      </c>
      <c r="B54" s="10" t="s">
        <v>41</v>
      </c>
      <c r="C54" s="11">
        <v>325</v>
      </c>
      <c r="D54" s="11">
        <v>52</v>
      </c>
      <c r="E54" s="12">
        <f>Table1[[#This Row],[BrBodova]]/Table1[[#This Row],[BrPartija]]</f>
        <v>6.25</v>
      </c>
      <c r="F54" s="12">
        <f>SUMIFS([BrBodova],[Ime i prezime],Table1[[#This Row],[Ime i prezime]])</f>
        <v>650</v>
      </c>
      <c r="G54" s="12">
        <f>SUMIFS([BrPartija],[Ime i prezime],Table1[[#This Row],[Ime i prezime]])</f>
        <v>104</v>
      </c>
      <c r="H54" s="12">
        <f>Table1[[#This Row],[Ukupno bodova]]/Table1[[#This Row],[UkupnoPartija]]</f>
        <v>6.25</v>
      </c>
      <c r="I54" s="13">
        <f>SUMIFS([ProsekBodova],[Ime i prezime],Table1[[#This Row],[Ime i prezime]])</f>
        <v>12.5</v>
      </c>
    </row>
    <row r="55" spans="1:9">
      <c r="A55" s="19" t="s">
        <v>43</v>
      </c>
      <c r="B55" s="14" t="s">
        <v>42</v>
      </c>
      <c r="C55" s="15">
        <v>225</v>
      </c>
      <c r="D55" s="15">
        <v>38</v>
      </c>
      <c r="E55" s="16">
        <f>Table1[[#This Row],[BrBodova]]/Table1[[#This Row],[BrPartija]]</f>
        <v>5.9210526315789478</v>
      </c>
      <c r="F55" s="16">
        <f>SUMIFS([BrBodova],[Ime i prezime],Table1[[#This Row],[Ime i prezime]])</f>
        <v>450</v>
      </c>
      <c r="G55" s="16">
        <f>SUMIFS([BrPartija],[Ime i prezime],Table1[[#This Row],[Ime i prezime]])</f>
        <v>76</v>
      </c>
      <c r="H55" s="16">
        <f>Table1[[#This Row],[Ukupno bodova]]/Table1[[#This Row],[UkupnoPartija]]</f>
        <v>5.9210526315789478</v>
      </c>
      <c r="I55" s="17">
        <f>SUMIFS([ProsekBodova],[Ime i prezime],Table1[[#This Row],[Ime i prezime]])</f>
        <v>11.842105263157896</v>
      </c>
    </row>
    <row r="56" spans="1:9">
      <c r="A56" s="18" t="s">
        <v>43</v>
      </c>
      <c r="B56" s="10" t="s">
        <v>12</v>
      </c>
      <c r="C56" s="11">
        <v>195</v>
      </c>
      <c r="D56" s="11">
        <v>35</v>
      </c>
      <c r="E56" s="12">
        <f>Table1[[#This Row],[BrBodova]]/Table1[[#This Row],[BrPartija]]</f>
        <v>5.5714285714285712</v>
      </c>
      <c r="F56" s="12">
        <f>SUMIFS([BrBodova],[Ime i prezime],Table1[[#This Row],[Ime i prezime]])</f>
        <v>584</v>
      </c>
      <c r="G56" s="12">
        <f>SUMIFS([BrPartija],[Ime i prezime],Table1[[#This Row],[Ime i prezime]])</f>
        <v>100</v>
      </c>
      <c r="H56" s="12">
        <f>Table1[[#This Row],[Ukupno bodova]]/Table1[[#This Row],[UkupnoPartija]]</f>
        <v>5.84</v>
      </c>
      <c r="I56" s="13">
        <f>SUMIFS([ProsekBodova],[Ime i prezime],Table1[[#This Row],[Ime i prezime]])</f>
        <v>17.52</v>
      </c>
    </row>
    <row r="57" spans="1:9">
      <c r="A57" s="19" t="s">
        <v>43</v>
      </c>
      <c r="B57" s="14" t="s">
        <v>13</v>
      </c>
      <c r="C57" s="15">
        <v>210</v>
      </c>
      <c r="D57" s="15">
        <v>40</v>
      </c>
      <c r="E57" s="16">
        <f>Table1[[#This Row],[BrBodova]]/Table1[[#This Row],[BrPartija]]</f>
        <v>5.25</v>
      </c>
      <c r="F57" s="16">
        <f>SUMIFS([BrBodova],[Ime i prezime],Table1[[#This Row],[Ime i prezime]])</f>
        <v>799</v>
      </c>
      <c r="G57" s="16">
        <f>SUMIFS([BrPartija],[Ime i prezime],Table1[[#This Row],[Ime i prezime]])</f>
        <v>140</v>
      </c>
      <c r="H57" s="16">
        <f>Table1[[#This Row],[Ukupno bodova]]/Table1[[#This Row],[UkupnoPartija]]</f>
        <v>5.7071428571428573</v>
      </c>
      <c r="I57" s="17">
        <f>SUMIFS([ProsekBodova],[Ime i prezime],Table1[[#This Row],[Ime i prezime]])</f>
        <v>22.828571428571429</v>
      </c>
    </row>
    <row r="58" spans="1:9">
      <c r="A58" s="18" t="s">
        <v>43</v>
      </c>
      <c r="B58" s="10" t="s">
        <v>2</v>
      </c>
      <c r="C58" s="11">
        <v>158</v>
      </c>
      <c r="D58" s="11">
        <v>35</v>
      </c>
      <c r="E58" s="12">
        <f>Table1[[#This Row],[BrBodova]]/Table1[[#This Row],[BrPartija]]</f>
        <v>4.5142857142857142</v>
      </c>
      <c r="F58" s="12">
        <f>SUMIFS([BrBodova],[Ime i prezime],Table1[[#This Row],[Ime i prezime]])</f>
        <v>568</v>
      </c>
      <c r="G58" s="12">
        <f>SUMIFS([BrPartija],[Ime i prezime],Table1[[#This Row],[Ime i prezime]])</f>
        <v>114</v>
      </c>
      <c r="H58" s="12">
        <f>Table1[[#This Row],[Ukupno bodova]]/Table1[[#This Row],[UkupnoPartija]]</f>
        <v>4.9824561403508776</v>
      </c>
      <c r="I58" s="13">
        <f>SUMIFS([ProsekBodova],[Ime i prezime],Table1[[#This Row],[Ime i prezime]])</f>
        <v>14.947368421052634</v>
      </c>
    </row>
    <row r="59" spans="1:9">
      <c r="A59" s="19" t="s">
        <v>43</v>
      </c>
      <c r="B59" s="21" t="s">
        <v>44</v>
      </c>
      <c r="C59" s="15">
        <v>156</v>
      </c>
      <c r="D59" s="15">
        <v>44</v>
      </c>
      <c r="E59" s="16">
        <f>Table1[[#This Row],[BrBodova]]/Table1[[#This Row],[BrPartija]]</f>
        <v>3.5454545454545454</v>
      </c>
      <c r="F59" s="16">
        <f>SUMIFS([BrBodova],[Ime i prezime],Table1[[#This Row],[Ime i prezime]])</f>
        <v>156</v>
      </c>
      <c r="G59" s="16">
        <f>SUMIFS([BrPartija],[Ime i prezime],Table1[[#This Row],[Ime i prezime]])</f>
        <v>44</v>
      </c>
      <c r="H59" s="16">
        <f>Table1[[#This Row],[Ukupno bodova]]/Table1[[#This Row],[UkupnoPartija]]</f>
        <v>3.5454545454545454</v>
      </c>
      <c r="I59" s="17">
        <f>SUMIFS([ProsekBodova],[Ime i prezime],Table1[[#This Row],[Ime i prezime]])</f>
        <v>3.5454545454545454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Zbir</vt:lpstr>
      <vt:lpstr>Zbir (2)</vt:lpstr>
      <vt:lpstr>Zbir (3)</vt:lpstr>
      <vt:lpstr>Baza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Ra Tod</cp:lastModifiedBy>
  <dcterms:created xsi:type="dcterms:W3CDTF">2015-01-24T23:07:02Z</dcterms:created>
  <dcterms:modified xsi:type="dcterms:W3CDTF">2015-01-27T05:25:03Z</dcterms:modified>
</cp:coreProperties>
</file>