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activeTab="5"/>
  </bookViews>
  <sheets>
    <sheet name="PRVO" sheetId="1" r:id="rId1"/>
    <sheet name="POLUGODISTE" sheetId="2" r:id="rId2"/>
    <sheet name="TRECE" sheetId="3" r:id="rId3"/>
    <sheet name="KRAJ SKOLSKE GODINE" sheetId="4" r:id="rId4"/>
    <sheet name="MATICNA KNJIGA" sheetId="5" r:id="rId5"/>
    <sheet name="SVEDOCANSTVO" sheetId="6" r:id="rId6"/>
  </sheets>
  <definedNames>
    <definedName name="Ucenici">'MATICNA KNJIGA'!$B$14:$B$26</definedName>
  </definedNames>
  <calcPr fullCalcOnLoad="1"/>
</workbook>
</file>

<file path=xl/sharedStrings.xml><?xml version="1.0" encoding="utf-8"?>
<sst xmlns="http://schemas.openxmlformats.org/spreadsheetml/2006/main" count="353" uniqueCount="117">
  <si>
    <t>Matematika</t>
  </si>
  <si>
    <t>Biologija</t>
  </si>
  <si>
    <t>Fizika</t>
  </si>
  <si>
    <t>Geografija</t>
  </si>
  <si>
    <t>Hemija</t>
  </si>
  <si>
    <t>Muzicko</t>
  </si>
  <si>
    <t>Fizicko</t>
  </si>
  <si>
    <t>Informatika</t>
  </si>
  <si>
    <t>Tehnicko</t>
  </si>
  <si>
    <t>Verska nastava</t>
  </si>
  <si>
    <t>Vladanje</t>
  </si>
  <si>
    <t>Dancetovic Slavica</t>
  </si>
  <si>
    <t>Nemanj Aksentijevic</t>
  </si>
  <si>
    <t>Dimitrijevic Sara</t>
  </si>
  <si>
    <t>Djorovic Branimir</t>
  </si>
  <si>
    <t>Jovanovic Jelena</t>
  </si>
  <si>
    <t>Djurdjevic Maja</t>
  </si>
  <si>
    <t>Miletic Andrija</t>
  </si>
  <si>
    <t>Milic Tajna</t>
  </si>
  <si>
    <t>Milic Uros</t>
  </si>
  <si>
    <t>Micevski Jovana</t>
  </si>
  <si>
    <t>Rakicevic Dragana</t>
  </si>
  <si>
    <t>Spasic Jovana</t>
  </si>
  <si>
    <t>Prezime I Ime</t>
  </si>
  <si>
    <t>Redni broj</t>
  </si>
  <si>
    <t>Prosek</t>
  </si>
  <si>
    <t>Odlcan</t>
  </si>
  <si>
    <t>Vrlo dobar</t>
  </si>
  <si>
    <t>Dobar</t>
  </si>
  <si>
    <t>Dovoljan</t>
  </si>
  <si>
    <t>Nedovoljan</t>
  </si>
  <si>
    <t>Istice se</t>
  </si>
  <si>
    <t>Zadovoljava</t>
  </si>
  <si>
    <t>MATICNA KNJIGA UCENIKA</t>
  </si>
  <si>
    <t>Prezime I ime ucenika</t>
  </si>
  <si>
    <t>Ime roditelja</t>
  </si>
  <si>
    <t>Datum rodjenja</t>
  </si>
  <si>
    <t>Mesto rodjenja</t>
  </si>
  <si>
    <t>Opstina</t>
  </si>
  <si>
    <t>Drzava</t>
  </si>
  <si>
    <t>Maticni broj</t>
  </si>
  <si>
    <t>Jedinstveni maticni brj gradjana</t>
  </si>
  <si>
    <t>Delovodni broj</t>
  </si>
  <si>
    <t>Danilo</t>
  </si>
  <si>
    <t>07.12.1998</t>
  </si>
  <si>
    <t>Kosovska Mitrovica</t>
  </si>
  <si>
    <t>Zvecan</t>
  </si>
  <si>
    <t>Srbija</t>
  </si>
  <si>
    <t>2013/1</t>
  </si>
  <si>
    <t>Zoran</t>
  </si>
  <si>
    <t>22.09.1998</t>
  </si>
  <si>
    <t>Marko</t>
  </si>
  <si>
    <t>23.05.1998</t>
  </si>
  <si>
    <t>2013/2</t>
  </si>
  <si>
    <t>Zivorad</t>
  </si>
  <si>
    <t>Igor</t>
  </si>
  <si>
    <t>Mirko</t>
  </si>
  <si>
    <t>Dusan</t>
  </si>
  <si>
    <t>Goran</t>
  </si>
  <si>
    <t>Dragodjub</t>
  </si>
  <si>
    <t>17.12.1998</t>
  </si>
  <si>
    <t>26.05.1999</t>
  </si>
  <si>
    <t>29.02.1999</t>
  </si>
  <si>
    <t>15.11.1998</t>
  </si>
  <si>
    <t>07.07.1998</t>
  </si>
  <si>
    <t>02.06.1998</t>
  </si>
  <si>
    <t>08.23.1998</t>
  </si>
  <si>
    <t>17.08.1999</t>
  </si>
  <si>
    <t>22.06.1998</t>
  </si>
  <si>
    <t>05.04.1999</t>
  </si>
  <si>
    <t>Lesak</t>
  </si>
  <si>
    <t>Novi Pazar</t>
  </si>
  <si>
    <t>Kraljevo</t>
  </si>
  <si>
    <t>Beograd</t>
  </si>
  <si>
    <t>2013/3</t>
  </si>
  <si>
    <t>2013/4</t>
  </si>
  <si>
    <t>2013/5</t>
  </si>
  <si>
    <t>2013/6</t>
  </si>
  <si>
    <t>2013/7</t>
  </si>
  <si>
    <t>2013/8</t>
  </si>
  <si>
    <t>2013/9</t>
  </si>
  <si>
    <t>2013/10</t>
  </si>
  <si>
    <t>2013/11</t>
  </si>
  <si>
    <t>2013/12</t>
  </si>
  <si>
    <t>2013/13</t>
  </si>
  <si>
    <t>Kosovska Mirovica</t>
  </si>
  <si>
    <t>Leposavic</t>
  </si>
  <si>
    <t>Vladan</t>
  </si>
  <si>
    <t>Filip</t>
  </si>
  <si>
    <t>JMBG</t>
  </si>
  <si>
    <t>SVEDOCANSTVO</t>
  </si>
  <si>
    <t>Datum izdavanja</t>
  </si>
  <si>
    <t>u</t>
  </si>
  <si>
    <t>Pohadjao-la skolske</t>
  </si>
  <si>
    <t>Godine</t>
  </si>
  <si>
    <t>razred</t>
  </si>
  <si>
    <t>Razred(slovima)</t>
  </si>
  <si>
    <t>Serdnje skole I pohadjao-la sledeci uspeh</t>
  </si>
  <si>
    <t>Srpski jezik</t>
  </si>
  <si>
    <t>Istorija</t>
  </si>
  <si>
    <t>Engleski jezik</t>
  </si>
  <si>
    <t>,,,,,,,,,,,,,,,,,,,,,,,,,,,,,,,,,,,,,,,,,,,,,</t>
  </si>
  <si>
    <t>Priluzje</t>
  </si>
  <si>
    <t>Makedonija</t>
  </si>
  <si>
    <t>Terentic Stefan</t>
  </si>
  <si>
    <t>Aleksandar</t>
  </si>
  <si>
    <t>Stefan</t>
  </si>
  <si>
    <t>Uspeh ucenika</t>
  </si>
  <si>
    <t>Potpis direktora skole</t>
  </si>
  <si>
    <t>Ime skole:</t>
  </si>
  <si>
    <t xml:space="preserve"> Mesto:</t>
  </si>
  <si>
    <t>Opstina:</t>
  </si>
  <si>
    <t>Datum izdavanja svedocanstva:</t>
  </si>
  <si>
    <t>Prvi</t>
  </si>
  <si>
    <t>Razred:</t>
  </si>
  <si>
    <t>2013/14</t>
  </si>
  <si>
    <t>Skolska godina: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</si>
</sst>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[$-81A]d\.\ mmmm\ yyyy"/>
    <numFmt numFmtId="181" formatCode="#############"/>
  </numFmts>
  <fonts count="39">
    <font>
      <sz val="10"/>
      <name val="Arial"/>
      <family val="0"/>
    </font>
    <font>
      <sz val="8"/>
      <name val="Arial"/>
      <family val="0"/>
    </font>
    <font>
      <sz val="10"/>
      <color indexed="52"/>
      <name val="Arial"/>
      <family val="0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32" borderId="11" xfId="0" applyFill="1" applyBorder="1" applyAlignment="1">
      <alignment textRotation="90"/>
    </xf>
    <xf numFmtId="0" fontId="0" fillId="32" borderId="11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textRotation="90"/>
    </xf>
    <xf numFmtId="0" fontId="0" fillId="34" borderId="16" xfId="0" applyFill="1" applyBorder="1" applyAlignment="1">
      <alignment textRotation="90"/>
    </xf>
    <xf numFmtId="0" fontId="0" fillId="35" borderId="11" xfId="0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2" borderId="0" xfId="0" applyFill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7" xfId="0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0" xfId="0" applyNumberFormat="1" applyFont="1" applyFill="1" applyAlignment="1">
      <alignment horizontal="center"/>
    </xf>
    <xf numFmtId="181" fontId="0" fillId="33" borderId="11" xfId="0" applyNumberFormat="1" applyFill="1" applyBorder="1" applyAlignment="1">
      <alignment/>
    </xf>
    <xf numFmtId="181" fontId="0" fillId="32" borderId="18" xfId="0" applyNumberFormat="1" applyFont="1" applyFill="1" applyBorder="1" applyAlignment="1">
      <alignment horizontal="center"/>
    </xf>
    <xf numFmtId="181" fontId="0" fillId="32" borderId="18" xfId="0" applyNumberForma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4" fontId="0" fillId="36" borderId="11" xfId="0" applyNumberFormat="1" applyFill="1" applyBorder="1" applyAlignment="1">
      <alignment horizontal="center"/>
    </xf>
    <xf numFmtId="0" fontId="0" fillId="36" borderId="19" xfId="0" applyFont="1" applyFill="1" applyBorder="1" applyAlignment="1">
      <alignment horizontal="right"/>
    </xf>
    <xf numFmtId="0" fontId="0" fillId="36" borderId="20" xfId="0" applyFont="1" applyFill="1" applyBorder="1" applyAlignment="1">
      <alignment horizontal="right"/>
    </xf>
    <xf numFmtId="14" fontId="0" fillId="32" borderId="17" xfId="0" applyNumberFormat="1" applyFill="1" applyBorder="1" applyAlignment="1">
      <alignment horizontal="center"/>
    </xf>
    <xf numFmtId="0" fontId="0" fillId="34" borderId="15" xfId="0" applyFont="1" applyFill="1" applyBorder="1" applyAlignment="1">
      <alignment textRotation="90"/>
    </xf>
    <xf numFmtId="0" fontId="0" fillId="0" borderId="0" xfId="0" applyFont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0"/>
  <sheetViews>
    <sheetView zoomScalePageLayoutView="0" workbookViewId="0" topLeftCell="A1">
      <selection activeCell="O12" sqref="O12"/>
    </sheetView>
  </sheetViews>
  <sheetFormatPr defaultColWidth="9.140625" defaultRowHeight="12.75"/>
  <cols>
    <col min="2" max="2" width="18.28125" style="0" customWidth="1"/>
    <col min="3" max="14" width="3.28125" style="0" customWidth="1"/>
    <col min="15" max="15" width="8.7109375" style="0" customWidth="1"/>
    <col min="16" max="16" width="3.28125" style="0" customWidth="1"/>
  </cols>
  <sheetData>
    <row r="1" spans="1:17" ht="97.5" customHeight="1">
      <c r="A1" t="s">
        <v>24</v>
      </c>
      <c r="B1" s="2" t="s">
        <v>23</v>
      </c>
      <c r="C1" s="39" t="s">
        <v>98</v>
      </c>
      <c r="D1" s="1" t="s">
        <v>100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99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25</v>
      </c>
    </row>
    <row r="2" spans="1:17" ht="12.75">
      <c r="A2">
        <v>1</v>
      </c>
      <c r="B2" t="s">
        <v>12</v>
      </c>
      <c r="C2">
        <v>3</v>
      </c>
      <c r="D2">
        <v>4</v>
      </c>
      <c r="E2">
        <v>3</v>
      </c>
      <c r="F2">
        <v>4</v>
      </c>
      <c r="G2">
        <v>3</v>
      </c>
      <c r="H2">
        <v>3</v>
      </c>
      <c r="I2">
        <v>4</v>
      </c>
      <c r="J2">
        <v>3</v>
      </c>
      <c r="K2">
        <v>4</v>
      </c>
      <c r="L2">
        <v>5</v>
      </c>
      <c r="M2">
        <v>4</v>
      </c>
      <c r="N2">
        <v>4</v>
      </c>
      <c r="O2" t="s">
        <v>31</v>
      </c>
      <c r="P2">
        <v>5</v>
      </c>
      <c r="Q2" s="3">
        <f>AVERAGE(C2:N2)</f>
        <v>3.6666666666666665</v>
      </c>
    </row>
    <row r="3" spans="1:17" ht="12.75">
      <c r="A3">
        <v>2</v>
      </c>
      <c r="B3" t="s">
        <v>11</v>
      </c>
      <c r="C3">
        <v>2</v>
      </c>
      <c r="D3">
        <v>3</v>
      </c>
      <c r="E3">
        <v>2</v>
      </c>
      <c r="F3">
        <v>4</v>
      </c>
      <c r="G3">
        <v>3</v>
      </c>
      <c r="H3">
        <v>2</v>
      </c>
      <c r="I3">
        <v>3</v>
      </c>
      <c r="J3">
        <v>3</v>
      </c>
      <c r="K3">
        <v>4</v>
      </c>
      <c r="L3">
        <v>4</v>
      </c>
      <c r="M3">
        <v>2</v>
      </c>
      <c r="N3">
        <v>3</v>
      </c>
      <c r="O3" t="s">
        <v>28</v>
      </c>
      <c r="P3">
        <v>5</v>
      </c>
      <c r="Q3" s="3">
        <f aca="true" t="shared" si="0" ref="Q3:Q14">AVERAGE(C3:N3)</f>
        <v>2.9166666666666665</v>
      </c>
    </row>
    <row r="4" spans="1:17" ht="12.75">
      <c r="A4">
        <v>3</v>
      </c>
      <c r="B4" t="s">
        <v>13</v>
      </c>
      <c r="C4">
        <v>2</v>
      </c>
      <c r="D4">
        <v>4</v>
      </c>
      <c r="E4">
        <v>3</v>
      </c>
      <c r="F4">
        <v>4</v>
      </c>
      <c r="G4">
        <v>4</v>
      </c>
      <c r="H4">
        <v>5</v>
      </c>
      <c r="I4">
        <v>2</v>
      </c>
      <c r="J4">
        <v>3</v>
      </c>
      <c r="K4">
        <v>5</v>
      </c>
      <c r="L4">
        <v>2</v>
      </c>
      <c r="M4">
        <v>3</v>
      </c>
      <c r="N4">
        <v>4</v>
      </c>
      <c r="O4" t="s">
        <v>31</v>
      </c>
      <c r="P4">
        <v>5</v>
      </c>
      <c r="Q4" s="3">
        <f t="shared" si="0"/>
        <v>3.4166666666666665</v>
      </c>
    </row>
    <row r="5" spans="1:17" ht="12.75">
      <c r="A5">
        <v>4</v>
      </c>
      <c r="B5" t="s">
        <v>14</v>
      </c>
      <c r="C5">
        <v>4</v>
      </c>
      <c r="D5">
        <v>5</v>
      </c>
      <c r="E5">
        <v>4</v>
      </c>
      <c r="F5">
        <v>2</v>
      </c>
      <c r="G5">
        <v>3</v>
      </c>
      <c r="H5">
        <v>4</v>
      </c>
      <c r="I5">
        <v>5</v>
      </c>
      <c r="J5">
        <v>4</v>
      </c>
      <c r="K5">
        <v>5</v>
      </c>
      <c r="L5">
        <v>3</v>
      </c>
      <c r="M5">
        <v>5</v>
      </c>
      <c r="N5">
        <v>2</v>
      </c>
      <c r="O5" t="s">
        <v>31</v>
      </c>
      <c r="P5">
        <v>5</v>
      </c>
      <c r="Q5" s="3">
        <f t="shared" si="0"/>
        <v>3.8333333333333335</v>
      </c>
    </row>
    <row r="6" spans="1:17" ht="12.75">
      <c r="A6">
        <v>5</v>
      </c>
      <c r="B6" t="s">
        <v>16</v>
      </c>
      <c r="C6">
        <v>4</v>
      </c>
      <c r="D6">
        <v>2</v>
      </c>
      <c r="E6">
        <v>2</v>
      </c>
      <c r="F6">
        <v>4</v>
      </c>
      <c r="G6">
        <v>4</v>
      </c>
      <c r="H6">
        <v>2</v>
      </c>
      <c r="I6">
        <v>4</v>
      </c>
      <c r="J6">
        <v>3</v>
      </c>
      <c r="K6">
        <v>3</v>
      </c>
      <c r="L6">
        <v>4</v>
      </c>
      <c r="M6">
        <v>5</v>
      </c>
      <c r="N6">
        <v>4</v>
      </c>
      <c r="O6" t="s">
        <v>28</v>
      </c>
      <c r="P6">
        <v>5</v>
      </c>
      <c r="Q6" s="3">
        <f t="shared" si="0"/>
        <v>3.4166666666666665</v>
      </c>
    </row>
    <row r="7" spans="1:17" ht="12.75">
      <c r="A7">
        <v>6</v>
      </c>
      <c r="B7" t="s">
        <v>15</v>
      </c>
      <c r="C7">
        <v>1</v>
      </c>
      <c r="D7">
        <v>4</v>
      </c>
      <c r="E7">
        <v>4</v>
      </c>
      <c r="F7">
        <v>2</v>
      </c>
      <c r="G7">
        <v>2</v>
      </c>
      <c r="H7">
        <v>5</v>
      </c>
      <c r="I7">
        <v>4</v>
      </c>
      <c r="J7">
        <v>3</v>
      </c>
      <c r="K7">
        <v>3</v>
      </c>
      <c r="L7">
        <v>3</v>
      </c>
      <c r="M7">
        <v>5</v>
      </c>
      <c r="N7">
        <v>5</v>
      </c>
      <c r="O7" t="s">
        <v>31</v>
      </c>
      <c r="P7">
        <v>5</v>
      </c>
      <c r="Q7" s="3">
        <f t="shared" si="0"/>
        <v>3.4166666666666665</v>
      </c>
    </row>
    <row r="8" spans="1:17" ht="12.75">
      <c r="A8">
        <v>7</v>
      </c>
      <c r="B8" t="s">
        <v>17</v>
      </c>
      <c r="C8">
        <v>2</v>
      </c>
      <c r="D8">
        <v>2</v>
      </c>
      <c r="E8">
        <v>2</v>
      </c>
      <c r="F8">
        <v>3</v>
      </c>
      <c r="G8">
        <v>4</v>
      </c>
      <c r="H8">
        <v>4</v>
      </c>
      <c r="I8">
        <v>3</v>
      </c>
      <c r="J8">
        <v>5</v>
      </c>
      <c r="K8">
        <v>5</v>
      </c>
      <c r="L8">
        <v>3</v>
      </c>
      <c r="M8">
        <v>3</v>
      </c>
      <c r="N8">
        <v>5</v>
      </c>
      <c r="O8" t="s">
        <v>31</v>
      </c>
      <c r="P8">
        <v>5</v>
      </c>
      <c r="Q8" s="3">
        <f t="shared" si="0"/>
        <v>3.4166666666666665</v>
      </c>
    </row>
    <row r="9" spans="1:17" ht="12.75">
      <c r="A9">
        <v>8</v>
      </c>
      <c r="B9" t="s">
        <v>18</v>
      </c>
      <c r="C9">
        <v>2</v>
      </c>
      <c r="D9">
        <v>3</v>
      </c>
      <c r="E9">
        <v>4</v>
      </c>
      <c r="F9">
        <v>5</v>
      </c>
      <c r="G9">
        <v>5</v>
      </c>
      <c r="H9">
        <v>5</v>
      </c>
      <c r="I9">
        <v>5</v>
      </c>
      <c r="J9">
        <v>2</v>
      </c>
      <c r="K9">
        <v>5</v>
      </c>
      <c r="L9">
        <v>2</v>
      </c>
      <c r="M9">
        <v>2</v>
      </c>
      <c r="N9">
        <v>3</v>
      </c>
      <c r="O9" t="s">
        <v>32</v>
      </c>
      <c r="P9">
        <v>5</v>
      </c>
      <c r="Q9" s="3">
        <f t="shared" si="0"/>
        <v>3.5833333333333335</v>
      </c>
    </row>
    <row r="10" spans="1:17" ht="12.75">
      <c r="A10">
        <v>9</v>
      </c>
      <c r="B10" t="s">
        <v>19</v>
      </c>
      <c r="C10">
        <v>3</v>
      </c>
      <c r="D10">
        <v>4</v>
      </c>
      <c r="E10">
        <v>2</v>
      </c>
      <c r="F10">
        <v>2</v>
      </c>
      <c r="G10">
        <v>2</v>
      </c>
      <c r="H10">
        <v>2</v>
      </c>
      <c r="I10">
        <v>2</v>
      </c>
      <c r="J10">
        <v>4</v>
      </c>
      <c r="K10">
        <v>3</v>
      </c>
      <c r="L10">
        <v>4</v>
      </c>
      <c r="M10">
        <v>5</v>
      </c>
      <c r="N10">
        <v>5</v>
      </c>
      <c r="O10" t="s">
        <v>31</v>
      </c>
      <c r="P10">
        <v>5</v>
      </c>
      <c r="Q10" s="3">
        <f t="shared" si="0"/>
        <v>3.1666666666666665</v>
      </c>
    </row>
    <row r="11" spans="1:17" ht="12.75">
      <c r="A11">
        <v>10</v>
      </c>
      <c r="B11" t="s">
        <v>20</v>
      </c>
      <c r="C11">
        <v>2</v>
      </c>
      <c r="D11">
        <v>2</v>
      </c>
      <c r="E11">
        <v>2</v>
      </c>
      <c r="F11">
        <v>4</v>
      </c>
      <c r="G11">
        <v>5</v>
      </c>
      <c r="H11">
        <v>2</v>
      </c>
      <c r="I11">
        <v>5</v>
      </c>
      <c r="J11">
        <v>4</v>
      </c>
      <c r="K11">
        <v>3</v>
      </c>
      <c r="L11">
        <v>5</v>
      </c>
      <c r="M11">
        <v>5</v>
      </c>
      <c r="N11">
        <v>5</v>
      </c>
      <c r="O11" t="s">
        <v>28</v>
      </c>
      <c r="P11">
        <v>5</v>
      </c>
      <c r="Q11" s="3">
        <f t="shared" si="0"/>
        <v>3.6666666666666665</v>
      </c>
    </row>
    <row r="12" spans="1:17" ht="12.75">
      <c r="A12">
        <v>11</v>
      </c>
      <c r="B12" t="s">
        <v>21</v>
      </c>
      <c r="C12">
        <v>3</v>
      </c>
      <c r="D12">
        <v>4</v>
      </c>
      <c r="E12">
        <v>4</v>
      </c>
      <c r="F12">
        <v>2</v>
      </c>
      <c r="G12">
        <v>4</v>
      </c>
      <c r="H12">
        <v>3</v>
      </c>
      <c r="I12">
        <v>4</v>
      </c>
      <c r="J12">
        <v>5</v>
      </c>
      <c r="K12">
        <v>3</v>
      </c>
      <c r="L12">
        <v>4</v>
      </c>
      <c r="M12">
        <v>5</v>
      </c>
      <c r="N12">
        <v>5</v>
      </c>
      <c r="O12" t="s">
        <v>28</v>
      </c>
      <c r="P12">
        <v>5</v>
      </c>
      <c r="Q12" s="3">
        <f t="shared" si="0"/>
        <v>3.8333333333333335</v>
      </c>
    </row>
    <row r="13" spans="1:17" ht="12.75">
      <c r="A13">
        <v>12</v>
      </c>
      <c r="B13" t="s">
        <v>22</v>
      </c>
      <c r="C13">
        <v>4</v>
      </c>
      <c r="D13">
        <v>4</v>
      </c>
      <c r="E13">
        <v>3</v>
      </c>
      <c r="F13">
        <v>5</v>
      </c>
      <c r="G13">
        <v>3</v>
      </c>
      <c r="H13">
        <v>4</v>
      </c>
      <c r="I13">
        <v>4</v>
      </c>
      <c r="J13">
        <v>3</v>
      </c>
      <c r="K13">
        <v>3</v>
      </c>
      <c r="L13">
        <v>3</v>
      </c>
      <c r="M13">
        <v>4</v>
      </c>
      <c r="N13">
        <v>5</v>
      </c>
      <c r="O13" t="s">
        <v>31</v>
      </c>
      <c r="P13">
        <v>5</v>
      </c>
      <c r="Q13" s="3">
        <f t="shared" si="0"/>
        <v>3.75</v>
      </c>
    </row>
    <row r="14" spans="1:17" ht="12.75">
      <c r="A14">
        <v>13</v>
      </c>
      <c r="B14" t="s">
        <v>104</v>
      </c>
      <c r="C14">
        <v>5</v>
      </c>
      <c r="D14">
        <v>5</v>
      </c>
      <c r="E14">
        <v>3</v>
      </c>
      <c r="F14">
        <v>2</v>
      </c>
      <c r="G14">
        <v>2</v>
      </c>
      <c r="H14">
        <v>5</v>
      </c>
      <c r="I14">
        <v>2</v>
      </c>
      <c r="J14">
        <v>3</v>
      </c>
      <c r="K14">
        <v>3</v>
      </c>
      <c r="L14">
        <v>5</v>
      </c>
      <c r="M14">
        <v>4</v>
      </c>
      <c r="N14">
        <v>5</v>
      </c>
      <c r="O14" t="s">
        <v>32</v>
      </c>
      <c r="P14">
        <v>5</v>
      </c>
      <c r="Q14" s="3">
        <f t="shared" si="0"/>
        <v>3.6666666666666665</v>
      </c>
    </row>
    <row r="16" spans="2:16" ht="12.75">
      <c r="B16" t="s">
        <v>26</v>
      </c>
      <c r="C16">
        <f>COUNTIF(C2:C14,5)</f>
        <v>1</v>
      </c>
      <c r="D16">
        <v>3</v>
      </c>
      <c r="E16">
        <f aca="true" t="shared" si="1" ref="E16:P16">COUNTIF(E2:E14,5)</f>
        <v>0</v>
      </c>
      <c r="F16">
        <f t="shared" si="1"/>
        <v>2</v>
      </c>
      <c r="G16">
        <f t="shared" si="1"/>
        <v>2</v>
      </c>
      <c r="H16">
        <f t="shared" si="1"/>
        <v>4</v>
      </c>
      <c r="I16">
        <f t="shared" si="1"/>
        <v>3</v>
      </c>
      <c r="J16">
        <f t="shared" si="1"/>
        <v>2</v>
      </c>
      <c r="K16">
        <f t="shared" si="1"/>
        <v>4</v>
      </c>
      <c r="L16">
        <f t="shared" si="1"/>
        <v>3</v>
      </c>
      <c r="M16">
        <f t="shared" si="1"/>
        <v>6</v>
      </c>
      <c r="N16">
        <f t="shared" si="1"/>
        <v>7</v>
      </c>
      <c r="O16">
        <f t="shared" si="1"/>
        <v>0</v>
      </c>
      <c r="P16">
        <f t="shared" si="1"/>
        <v>13</v>
      </c>
    </row>
    <row r="17" spans="2:16" ht="12.75">
      <c r="B17" t="s">
        <v>27</v>
      </c>
      <c r="C17">
        <f>COUNTIF(C2:C14,4)</f>
        <v>3</v>
      </c>
      <c r="D17">
        <v>3</v>
      </c>
      <c r="E17">
        <f aca="true" t="shared" si="2" ref="E17:P17">COUNTIF(E2:E14,4)</f>
        <v>4</v>
      </c>
      <c r="F17">
        <f t="shared" si="2"/>
        <v>5</v>
      </c>
      <c r="G17">
        <f t="shared" si="2"/>
        <v>4</v>
      </c>
      <c r="H17">
        <f t="shared" si="2"/>
        <v>3</v>
      </c>
      <c r="I17">
        <f t="shared" si="2"/>
        <v>5</v>
      </c>
      <c r="J17">
        <f t="shared" si="2"/>
        <v>3</v>
      </c>
      <c r="K17">
        <f t="shared" si="2"/>
        <v>2</v>
      </c>
      <c r="L17">
        <f t="shared" si="2"/>
        <v>4</v>
      </c>
      <c r="M17">
        <f t="shared" si="2"/>
        <v>3</v>
      </c>
      <c r="N17">
        <f t="shared" si="2"/>
        <v>3</v>
      </c>
      <c r="O17">
        <f t="shared" si="2"/>
        <v>0</v>
      </c>
      <c r="P17">
        <f t="shared" si="2"/>
        <v>0</v>
      </c>
    </row>
    <row r="18" spans="2:16" ht="12.75">
      <c r="B18" t="s">
        <v>28</v>
      </c>
      <c r="C18">
        <f>COUNTIF(C2:C14,3)</f>
        <v>3</v>
      </c>
      <c r="D18">
        <v>2</v>
      </c>
      <c r="E18">
        <f aca="true" t="shared" si="3" ref="E18:P18">COUNTIF(E2:E14,3)</f>
        <v>4</v>
      </c>
      <c r="F18">
        <f t="shared" si="3"/>
        <v>1</v>
      </c>
      <c r="G18">
        <f t="shared" si="3"/>
        <v>4</v>
      </c>
      <c r="H18">
        <f t="shared" si="3"/>
        <v>2</v>
      </c>
      <c r="I18">
        <f t="shared" si="3"/>
        <v>2</v>
      </c>
      <c r="J18">
        <f t="shared" si="3"/>
        <v>7</v>
      </c>
      <c r="K18">
        <f t="shared" si="3"/>
        <v>7</v>
      </c>
      <c r="L18">
        <f t="shared" si="3"/>
        <v>4</v>
      </c>
      <c r="M18">
        <f t="shared" si="3"/>
        <v>2</v>
      </c>
      <c r="N18">
        <f t="shared" si="3"/>
        <v>2</v>
      </c>
      <c r="O18">
        <f t="shared" si="3"/>
        <v>0</v>
      </c>
      <c r="P18">
        <f t="shared" si="3"/>
        <v>0</v>
      </c>
    </row>
    <row r="19" spans="2:16" ht="12.75">
      <c r="B19" t="s">
        <v>29</v>
      </c>
      <c r="C19">
        <f>COUNTIF(C2:C14,2)</f>
        <v>5</v>
      </c>
      <c r="D19">
        <v>3</v>
      </c>
      <c r="E19">
        <f aca="true" t="shared" si="4" ref="E19:P19">COUNTIF(E2:E14,2)</f>
        <v>5</v>
      </c>
      <c r="F19">
        <f t="shared" si="4"/>
        <v>5</v>
      </c>
      <c r="G19">
        <f t="shared" si="4"/>
        <v>3</v>
      </c>
      <c r="H19">
        <f t="shared" si="4"/>
        <v>4</v>
      </c>
      <c r="I19">
        <f t="shared" si="4"/>
        <v>3</v>
      </c>
      <c r="J19">
        <f t="shared" si="4"/>
        <v>1</v>
      </c>
      <c r="K19">
        <f t="shared" si="4"/>
        <v>0</v>
      </c>
      <c r="L19">
        <f t="shared" si="4"/>
        <v>2</v>
      </c>
      <c r="M19">
        <f t="shared" si="4"/>
        <v>2</v>
      </c>
      <c r="N19">
        <f t="shared" si="4"/>
        <v>1</v>
      </c>
      <c r="O19">
        <f t="shared" si="4"/>
        <v>0</v>
      </c>
      <c r="P19">
        <f t="shared" si="4"/>
        <v>0</v>
      </c>
    </row>
    <row r="20" spans="2:16" ht="12.75">
      <c r="B20" t="s">
        <v>30</v>
      </c>
      <c r="C20">
        <f>COUNTIF(C2:C14,1)</f>
        <v>1</v>
      </c>
      <c r="D20">
        <v>3</v>
      </c>
      <c r="E20">
        <f aca="true" t="shared" si="5" ref="E20:P20">COUNTIF(E2:E14,1)</f>
        <v>0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0</v>
      </c>
      <c r="O20">
        <f t="shared" si="5"/>
        <v>0</v>
      </c>
      <c r="P20">
        <f t="shared" si="5"/>
        <v>0</v>
      </c>
    </row>
  </sheetData>
  <sheetProtection/>
  <dataValidations count="2">
    <dataValidation type="list" allowBlank="1" showInputMessage="1" showErrorMessage="1" sqref="O2:O14">
      <formula1>"Istice se, Dobar, Zadovoljava"</formula1>
    </dataValidation>
    <dataValidation type="whole" allowBlank="1" showInputMessage="1" showErrorMessage="1" promptTitle="Obavestenje" prompt="Unesite ocene od 1 do 5" errorTitle="Greska" error="Uneli ste nemogucu ocenu" sqref="C2:N15 P2:P14">
      <formula1>1</formula1>
      <formula2>5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20"/>
  <sheetViews>
    <sheetView zoomScalePageLayoutView="0" workbookViewId="0" topLeftCell="A1">
      <selection activeCell="C1" sqref="C1:Q1"/>
    </sheetView>
  </sheetViews>
  <sheetFormatPr defaultColWidth="9.140625" defaultRowHeight="12.75"/>
  <cols>
    <col min="2" max="2" width="17.421875" style="0" customWidth="1"/>
    <col min="3" max="4" width="3.8515625" style="0" customWidth="1"/>
    <col min="5" max="5" width="3.7109375" style="0" customWidth="1"/>
    <col min="6" max="8" width="3.28125" style="0" customWidth="1"/>
    <col min="9" max="9" width="2.8515625" style="0" customWidth="1"/>
    <col min="10" max="10" width="3.00390625" style="0" customWidth="1"/>
    <col min="11" max="11" width="3.28125" style="0" customWidth="1"/>
    <col min="12" max="12" width="3.7109375" style="0" customWidth="1"/>
    <col min="13" max="14" width="3.421875" style="0" customWidth="1"/>
    <col min="16" max="16" width="3.421875" style="0" customWidth="1"/>
  </cols>
  <sheetData>
    <row r="1" spans="1:17" ht="72.75">
      <c r="A1" t="s">
        <v>24</v>
      </c>
      <c r="B1" s="2" t="s">
        <v>23</v>
      </c>
      <c r="C1" s="39" t="s">
        <v>98</v>
      </c>
      <c r="D1" s="1" t="s">
        <v>100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99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25</v>
      </c>
    </row>
    <row r="2" spans="1:17" ht="12.75">
      <c r="A2">
        <v>1</v>
      </c>
      <c r="B2" t="s">
        <v>12</v>
      </c>
      <c r="C2">
        <v>3</v>
      </c>
      <c r="D2">
        <v>4</v>
      </c>
      <c r="E2">
        <v>3</v>
      </c>
      <c r="F2">
        <v>4</v>
      </c>
      <c r="G2">
        <v>3</v>
      </c>
      <c r="H2">
        <v>3</v>
      </c>
      <c r="I2">
        <v>4</v>
      </c>
      <c r="J2">
        <v>3</v>
      </c>
      <c r="K2">
        <v>4</v>
      </c>
      <c r="L2">
        <v>5</v>
      </c>
      <c r="M2">
        <v>4</v>
      </c>
      <c r="N2">
        <v>4</v>
      </c>
      <c r="O2" t="s">
        <v>31</v>
      </c>
      <c r="P2">
        <v>5</v>
      </c>
      <c r="Q2" s="3">
        <f>AVERAGE(C2:N2)</f>
        <v>3.6666666666666665</v>
      </c>
    </row>
    <row r="3" spans="1:17" ht="12.75">
      <c r="A3">
        <v>2</v>
      </c>
      <c r="B3" t="s">
        <v>11</v>
      </c>
      <c r="C3">
        <v>2</v>
      </c>
      <c r="D3">
        <v>3</v>
      </c>
      <c r="E3">
        <v>2</v>
      </c>
      <c r="F3">
        <v>4</v>
      </c>
      <c r="G3">
        <v>3</v>
      </c>
      <c r="H3">
        <v>5</v>
      </c>
      <c r="I3">
        <v>3</v>
      </c>
      <c r="J3">
        <v>2</v>
      </c>
      <c r="K3">
        <v>4</v>
      </c>
      <c r="L3">
        <v>5</v>
      </c>
      <c r="M3">
        <v>2</v>
      </c>
      <c r="N3">
        <v>3</v>
      </c>
      <c r="O3" t="s">
        <v>32</v>
      </c>
      <c r="P3">
        <v>5</v>
      </c>
      <c r="Q3" s="3">
        <f aca="true" t="shared" si="0" ref="Q3:Q14">AVERAGE(C3:N3)</f>
        <v>3.1666666666666665</v>
      </c>
    </row>
    <row r="4" spans="1:17" ht="12.75">
      <c r="A4">
        <v>3</v>
      </c>
      <c r="B4" t="s">
        <v>13</v>
      </c>
      <c r="C4">
        <v>2</v>
      </c>
      <c r="D4">
        <v>4</v>
      </c>
      <c r="E4">
        <v>3</v>
      </c>
      <c r="F4">
        <v>2</v>
      </c>
      <c r="G4">
        <v>4</v>
      </c>
      <c r="H4">
        <v>5</v>
      </c>
      <c r="I4">
        <v>2</v>
      </c>
      <c r="J4">
        <v>3</v>
      </c>
      <c r="K4">
        <v>2</v>
      </c>
      <c r="L4">
        <v>2</v>
      </c>
      <c r="M4">
        <v>3</v>
      </c>
      <c r="N4">
        <v>4</v>
      </c>
      <c r="O4" t="s">
        <v>31</v>
      </c>
      <c r="P4">
        <v>5</v>
      </c>
      <c r="Q4" s="3">
        <f t="shared" si="0"/>
        <v>3</v>
      </c>
    </row>
    <row r="5" spans="1:17" ht="12.75">
      <c r="A5">
        <v>4</v>
      </c>
      <c r="B5" t="s">
        <v>14</v>
      </c>
      <c r="C5">
        <v>4</v>
      </c>
      <c r="D5">
        <v>5</v>
      </c>
      <c r="E5">
        <v>2</v>
      </c>
      <c r="F5">
        <v>4</v>
      </c>
      <c r="G5">
        <v>3</v>
      </c>
      <c r="H5">
        <v>4</v>
      </c>
      <c r="I5">
        <v>5</v>
      </c>
      <c r="J5">
        <v>4</v>
      </c>
      <c r="K5">
        <v>5</v>
      </c>
      <c r="L5">
        <v>3</v>
      </c>
      <c r="M5">
        <v>5</v>
      </c>
      <c r="N5">
        <v>2</v>
      </c>
      <c r="O5" t="s">
        <v>32</v>
      </c>
      <c r="P5">
        <v>5</v>
      </c>
      <c r="Q5" s="3">
        <f t="shared" si="0"/>
        <v>3.8333333333333335</v>
      </c>
    </row>
    <row r="6" spans="1:17" ht="12.75">
      <c r="A6">
        <v>5</v>
      </c>
      <c r="B6" t="s">
        <v>16</v>
      </c>
      <c r="C6">
        <v>4</v>
      </c>
      <c r="D6">
        <v>2</v>
      </c>
      <c r="E6">
        <v>2</v>
      </c>
      <c r="F6">
        <v>4</v>
      </c>
      <c r="G6">
        <v>5</v>
      </c>
      <c r="H6">
        <v>2</v>
      </c>
      <c r="I6">
        <v>4</v>
      </c>
      <c r="J6">
        <v>5</v>
      </c>
      <c r="K6">
        <v>3</v>
      </c>
      <c r="L6">
        <v>3</v>
      </c>
      <c r="M6">
        <v>5</v>
      </c>
      <c r="N6">
        <v>4</v>
      </c>
      <c r="O6" t="s">
        <v>28</v>
      </c>
      <c r="P6">
        <v>5</v>
      </c>
      <c r="Q6" s="3">
        <f t="shared" si="0"/>
        <v>3.5833333333333335</v>
      </c>
    </row>
    <row r="7" spans="1:17" ht="12.75">
      <c r="A7">
        <v>6</v>
      </c>
      <c r="B7" t="s">
        <v>15</v>
      </c>
      <c r="C7">
        <v>1</v>
      </c>
      <c r="D7">
        <v>4</v>
      </c>
      <c r="E7">
        <v>4</v>
      </c>
      <c r="F7">
        <v>2</v>
      </c>
      <c r="G7">
        <v>2</v>
      </c>
      <c r="H7">
        <v>5</v>
      </c>
      <c r="I7">
        <v>2</v>
      </c>
      <c r="J7">
        <v>3</v>
      </c>
      <c r="K7">
        <v>3</v>
      </c>
      <c r="L7">
        <v>3</v>
      </c>
      <c r="M7">
        <v>5</v>
      </c>
      <c r="N7">
        <v>5</v>
      </c>
      <c r="O7" t="s">
        <v>31</v>
      </c>
      <c r="P7">
        <v>5</v>
      </c>
      <c r="Q7" s="3">
        <f t="shared" si="0"/>
        <v>3.25</v>
      </c>
    </row>
    <row r="8" spans="1:17" ht="12.75">
      <c r="A8">
        <v>7</v>
      </c>
      <c r="B8" t="s">
        <v>17</v>
      </c>
      <c r="C8">
        <v>2</v>
      </c>
      <c r="D8">
        <v>2</v>
      </c>
      <c r="E8">
        <v>2</v>
      </c>
      <c r="F8">
        <v>3</v>
      </c>
      <c r="G8">
        <v>4</v>
      </c>
      <c r="H8">
        <v>4</v>
      </c>
      <c r="I8">
        <v>5</v>
      </c>
      <c r="J8">
        <v>5</v>
      </c>
      <c r="K8">
        <v>5</v>
      </c>
      <c r="L8">
        <v>5</v>
      </c>
      <c r="M8">
        <v>2</v>
      </c>
      <c r="N8">
        <v>5</v>
      </c>
      <c r="O8" t="s">
        <v>31</v>
      </c>
      <c r="P8">
        <v>5</v>
      </c>
      <c r="Q8" s="3">
        <f t="shared" si="0"/>
        <v>3.6666666666666665</v>
      </c>
    </row>
    <row r="9" spans="1:17" ht="12.75">
      <c r="A9">
        <v>8</v>
      </c>
      <c r="B9" t="s">
        <v>18</v>
      </c>
      <c r="C9">
        <v>2</v>
      </c>
      <c r="D9">
        <v>3</v>
      </c>
      <c r="E9">
        <v>4</v>
      </c>
      <c r="F9">
        <v>5</v>
      </c>
      <c r="G9">
        <v>5</v>
      </c>
      <c r="H9">
        <v>5</v>
      </c>
      <c r="I9">
        <v>5</v>
      </c>
      <c r="J9">
        <v>4</v>
      </c>
      <c r="K9">
        <v>5</v>
      </c>
      <c r="L9">
        <v>2</v>
      </c>
      <c r="M9">
        <v>2</v>
      </c>
      <c r="N9">
        <v>3</v>
      </c>
      <c r="O9" t="s">
        <v>32</v>
      </c>
      <c r="P9">
        <v>5</v>
      </c>
      <c r="Q9" s="3">
        <f t="shared" si="0"/>
        <v>3.75</v>
      </c>
    </row>
    <row r="10" spans="1:17" ht="12.75">
      <c r="A10">
        <v>9</v>
      </c>
      <c r="B10" t="s">
        <v>19</v>
      </c>
      <c r="C10">
        <v>3</v>
      </c>
      <c r="D10">
        <v>4</v>
      </c>
      <c r="E10">
        <v>5</v>
      </c>
      <c r="F10">
        <v>2</v>
      </c>
      <c r="G10">
        <v>2</v>
      </c>
      <c r="H10">
        <v>3</v>
      </c>
      <c r="I10">
        <v>2</v>
      </c>
      <c r="J10">
        <v>4</v>
      </c>
      <c r="K10">
        <v>3</v>
      </c>
      <c r="L10">
        <v>4</v>
      </c>
      <c r="M10">
        <v>5</v>
      </c>
      <c r="N10">
        <v>5</v>
      </c>
      <c r="O10" t="s">
        <v>31</v>
      </c>
      <c r="P10">
        <v>5</v>
      </c>
      <c r="Q10" s="3">
        <f t="shared" si="0"/>
        <v>3.5</v>
      </c>
    </row>
    <row r="11" spans="1:17" ht="12.75">
      <c r="A11">
        <v>10</v>
      </c>
      <c r="B11" t="s">
        <v>20</v>
      </c>
      <c r="C11">
        <v>2</v>
      </c>
      <c r="D11">
        <v>2</v>
      </c>
      <c r="E11">
        <v>5</v>
      </c>
      <c r="F11">
        <v>4</v>
      </c>
      <c r="G11">
        <v>5</v>
      </c>
      <c r="H11">
        <v>2</v>
      </c>
      <c r="I11">
        <v>5</v>
      </c>
      <c r="J11">
        <v>4</v>
      </c>
      <c r="K11">
        <v>3</v>
      </c>
      <c r="L11">
        <v>5</v>
      </c>
      <c r="M11">
        <v>5</v>
      </c>
      <c r="N11">
        <v>5</v>
      </c>
      <c r="O11" t="s">
        <v>31</v>
      </c>
      <c r="P11">
        <v>5</v>
      </c>
      <c r="Q11" s="3">
        <f t="shared" si="0"/>
        <v>3.9166666666666665</v>
      </c>
    </row>
    <row r="12" spans="1:17" ht="12.75">
      <c r="A12">
        <v>11</v>
      </c>
      <c r="B12" t="s">
        <v>21</v>
      </c>
      <c r="C12">
        <v>3</v>
      </c>
      <c r="D12">
        <v>4</v>
      </c>
      <c r="E12">
        <v>4</v>
      </c>
      <c r="F12">
        <v>3</v>
      </c>
      <c r="G12">
        <v>4</v>
      </c>
      <c r="H12">
        <v>3</v>
      </c>
      <c r="I12">
        <v>4</v>
      </c>
      <c r="J12">
        <v>5</v>
      </c>
      <c r="K12">
        <v>3</v>
      </c>
      <c r="L12">
        <v>5</v>
      </c>
      <c r="M12">
        <v>5</v>
      </c>
      <c r="N12">
        <v>5</v>
      </c>
      <c r="O12" t="s">
        <v>28</v>
      </c>
      <c r="P12">
        <v>5</v>
      </c>
      <c r="Q12" s="3">
        <f t="shared" si="0"/>
        <v>4</v>
      </c>
    </row>
    <row r="13" spans="1:17" ht="12.75">
      <c r="A13">
        <v>12</v>
      </c>
      <c r="B13" t="s">
        <v>22</v>
      </c>
      <c r="C13">
        <v>4</v>
      </c>
      <c r="D13">
        <v>4</v>
      </c>
      <c r="E13">
        <v>3</v>
      </c>
      <c r="F13">
        <v>5</v>
      </c>
      <c r="G13">
        <v>4</v>
      </c>
      <c r="H13">
        <v>4</v>
      </c>
      <c r="I13">
        <v>3</v>
      </c>
      <c r="J13">
        <v>3</v>
      </c>
      <c r="K13">
        <v>5</v>
      </c>
      <c r="L13">
        <v>2</v>
      </c>
      <c r="M13">
        <v>4</v>
      </c>
      <c r="N13">
        <v>5</v>
      </c>
      <c r="O13" t="s">
        <v>31</v>
      </c>
      <c r="P13">
        <v>5</v>
      </c>
      <c r="Q13" s="3">
        <f t="shared" si="0"/>
        <v>3.8333333333333335</v>
      </c>
    </row>
    <row r="14" spans="1:17" ht="12.75">
      <c r="A14">
        <v>13</v>
      </c>
      <c r="B14" t="s">
        <v>104</v>
      </c>
      <c r="C14">
        <v>5</v>
      </c>
      <c r="D14">
        <v>5</v>
      </c>
      <c r="E14">
        <v>3</v>
      </c>
      <c r="F14">
        <v>2</v>
      </c>
      <c r="G14">
        <v>2</v>
      </c>
      <c r="H14">
        <v>5</v>
      </c>
      <c r="I14">
        <v>2</v>
      </c>
      <c r="J14">
        <v>3</v>
      </c>
      <c r="K14">
        <v>3</v>
      </c>
      <c r="L14">
        <v>5</v>
      </c>
      <c r="M14">
        <v>4</v>
      </c>
      <c r="N14">
        <v>5</v>
      </c>
      <c r="O14" t="s">
        <v>32</v>
      </c>
      <c r="P14">
        <v>4</v>
      </c>
      <c r="Q14" s="3">
        <f t="shared" si="0"/>
        <v>3.6666666666666665</v>
      </c>
    </row>
    <row r="16" spans="2:16" ht="12.75">
      <c r="B16" t="s">
        <v>26</v>
      </c>
      <c r="C16">
        <f>COUNTIF(C2:C14,5)</f>
        <v>1</v>
      </c>
      <c r="D16">
        <v>3</v>
      </c>
      <c r="E16">
        <f aca="true" t="shared" si="1" ref="E16:P16">COUNTIF(E2:E14,5)</f>
        <v>2</v>
      </c>
      <c r="F16">
        <f t="shared" si="1"/>
        <v>2</v>
      </c>
      <c r="G16">
        <f t="shared" si="1"/>
        <v>3</v>
      </c>
      <c r="H16">
        <f t="shared" si="1"/>
        <v>5</v>
      </c>
      <c r="I16">
        <f t="shared" si="1"/>
        <v>4</v>
      </c>
      <c r="J16">
        <f t="shared" si="1"/>
        <v>3</v>
      </c>
      <c r="K16">
        <f t="shared" si="1"/>
        <v>4</v>
      </c>
      <c r="L16">
        <f t="shared" si="1"/>
        <v>6</v>
      </c>
      <c r="M16">
        <f t="shared" si="1"/>
        <v>6</v>
      </c>
      <c r="N16">
        <f t="shared" si="1"/>
        <v>7</v>
      </c>
      <c r="O16">
        <f t="shared" si="1"/>
        <v>0</v>
      </c>
      <c r="P16">
        <f t="shared" si="1"/>
        <v>12</v>
      </c>
    </row>
    <row r="17" spans="2:16" ht="12.75">
      <c r="B17" t="s">
        <v>27</v>
      </c>
      <c r="C17">
        <f>COUNTIF(C2:C14,4)</f>
        <v>3</v>
      </c>
      <c r="D17">
        <v>3</v>
      </c>
      <c r="E17">
        <f aca="true" t="shared" si="2" ref="E17:P17">COUNTIF(E2:E14,4)</f>
        <v>3</v>
      </c>
      <c r="F17">
        <f t="shared" si="2"/>
        <v>5</v>
      </c>
      <c r="G17">
        <f t="shared" si="2"/>
        <v>4</v>
      </c>
      <c r="H17">
        <f t="shared" si="2"/>
        <v>3</v>
      </c>
      <c r="I17">
        <f t="shared" si="2"/>
        <v>3</v>
      </c>
      <c r="J17">
        <f t="shared" si="2"/>
        <v>4</v>
      </c>
      <c r="K17">
        <f t="shared" si="2"/>
        <v>2</v>
      </c>
      <c r="L17">
        <f t="shared" si="2"/>
        <v>1</v>
      </c>
      <c r="M17">
        <f t="shared" si="2"/>
        <v>3</v>
      </c>
      <c r="N17">
        <f t="shared" si="2"/>
        <v>3</v>
      </c>
      <c r="O17">
        <f t="shared" si="2"/>
        <v>0</v>
      </c>
      <c r="P17">
        <f t="shared" si="2"/>
        <v>1</v>
      </c>
    </row>
    <row r="18" spans="2:16" ht="12.75">
      <c r="B18" t="s">
        <v>28</v>
      </c>
      <c r="C18">
        <f>COUNTIF(C2:C14,3)</f>
        <v>3</v>
      </c>
      <c r="D18">
        <v>2</v>
      </c>
      <c r="E18">
        <f aca="true" t="shared" si="3" ref="E18:P18">COUNTIF(E2:E14,3)</f>
        <v>4</v>
      </c>
      <c r="F18">
        <f t="shared" si="3"/>
        <v>2</v>
      </c>
      <c r="G18">
        <f t="shared" si="3"/>
        <v>3</v>
      </c>
      <c r="H18">
        <f t="shared" si="3"/>
        <v>3</v>
      </c>
      <c r="I18">
        <f t="shared" si="3"/>
        <v>2</v>
      </c>
      <c r="J18">
        <f t="shared" si="3"/>
        <v>5</v>
      </c>
      <c r="K18">
        <f t="shared" si="3"/>
        <v>6</v>
      </c>
      <c r="L18">
        <f t="shared" si="3"/>
        <v>3</v>
      </c>
      <c r="M18">
        <f t="shared" si="3"/>
        <v>1</v>
      </c>
      <c r="N18">
        <f t="shared" si="3"/>
        <v>2</v>
      </c>
      <c r="O18">
        <f t="shared" si="3"/>
        <v>0</v>
      </c>
      <c r="P18">
        <f t="shared" si="3"/>
        <v>0</v>
      </c>
    </row>
    <row r="19" spans="2:16" ht="12.75">
      <c r="B19" t="s">
        <v>29</v>
      </c>
      <c r="C19">
        <f>COUNTIF(C2:C14,2)</f>
        <v>5</v>
      </c>
      <c r="D19">
        <v>3</v>
      </c>
      <c r="E19">
        <f aca="true" t="shared" si="4" ref="E19:P19">COUNTIF(E2:E14,2)</f>
        <v>4</v>
      </c>
      <c r="F19">
        <f t="shared" si="4"/>
        <v>4</v>
      </c>
      <c r="G19">
        <f t="shared" si="4"/>
        <v>3</v>
      </c>
      <c r="H19">
        <f t="shared" si="4"/>
        <v>2</v>
      </c>
      <c r="I19">
        <f t="shared" si="4"/>
        <v>4</v>
      </c>
      <c r="J19">
        <f t="shared" si="4"/>
        <v>1</v>
      </c>
      <c r="K19">
        <f t="shared" si="4"/>
        <v>1</v>
      </c>
      <c r="L19">
        <f t="shared" si="4"/>
        <v>3</v>
      </c>
      <c r="M19">
        <f t="shared" si="4"/>
        <v>3</v>
      </c>
      <c r="N19">
        <f t="shared" si="4"/>
        <v>1</v>
      </c>
      <c r="O19">
        <f t="shared" si="4"/>
        <v>0</v>
      </c>
      <c r="P19">
        <f t="shared" si="4"/>
        <v>0</v>
      </c>
    </row>
    <row r="20" spans="2:16" ht="12.75">
      <c r="B20" t="s">
        <v>30</v>
      </c>
      <c r="C20">
        <f>COUNTIF(C2:C14,1)</f>
        <v>1</v>
      </c>
      <c r="D20">
        <v>3</v>
      </c>
      <c r="E20">
        <f aca="true" t="shared" si="5" ref="E20:P20">COUNTIF(E2:E14,1)</f>
        <v>0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0</v>
      </c>
      <c r="O20">
        <f t="shared" si="5"/>
        <v>0</v>
      </c>
      <c r="P20">
        <f t="shared" si="5"/>
        <v>0</v>
      </c>
    </row>
  </sheetData>
  <sheetProtection/>
  <dataValidations count="2">
    <dataValidation type="list" allowBlank="1" showInputMessage="1" showErrorMessage="1" sqref="O2:O14">
      <formula1>"Istice se, Dobar, Zadovoljava"</formula1>
    </dataValidation>
    <dataValidation type="whole" allowBlank="1" showInputMessage="1" showErrorMessage="1" promptTitle="Obavestenje" prompt="Unesite ocene od 1 do 5" errorTitle="Greska" error="Uneli ste nemogucu ocenu" sqref="P2:P14 C2:N15">
      <formula1>1</formula1>
      <formula2>5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0"/>
  <sheetViews>
    <sheetView zoomScalePageLayoutView="0" workbookViewId="0" topLeftCell="A1">
      <selection activeCell="C1" sqref="C1:Q1"/>
    </sheetView>
  </sheetViews>
  <sheetFormatPr defaultColWidth="9.140625" defaultRowHeight="12.75"/>
  <cols>
    <col min="2" max="2" width="17.8515625" style="0" customWidth="1"/>
    <col min="3" max="4" width="3.28125" style="0" customWidth="1"/>
    <col min="5" max="5" width="3.57421875" style="0" customWidth="1"/>
    <col min="6" max="7" width="3.421875" style="0" customWidth="1"/>
    <col min="8" max="8" width="3.28125" style="0" customWidth="1"/>
    <col min="9" max="9" width="3.57421875" style="0" customWidth="1"/>
    <col min="10" max="10" width="3.28125" style="0" customWidth="1"/>
    <col min="11" max="13" width="3.421875" style="0" customWidth="1"/>
    <col min="14" max="14" width="3.7109375" style="0" customWidth="1"/>
    <col min="16" max="16" width="3.8515625" style="0" customWidth="1"/>
  </cols>
  <sheetData>
    <row r="1" spans="1:17" ht="72.75">
      <c r="A1" t="s">
        <v>24</v>
      </c>
      <c r="B1" s="2" t="s">
        <v>23</v>
      </c>
      <c r="C1" s="39" t="s">
        <v>98</v>
      </c>
      <c r="D1" s="1" t="s">
        <v>100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99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25</v>
      </c>
    </row>
    <row r="2" spans="1:17" ht="12.75">
      <c r="A2">
        <v>1</v>
      </c>
      <c r="B2" t="s">
        <v>12</v>
      </c>
      <c r="C2">
        <v>3</v>
      </c>
      <c r="D2">
        <v>4</v>
      </c>
      <c r="E2">
        <v>4</v>
      </c>
      <c r="F2">
        <v>4</v>
      </c>
      <c r="G2">
        <v>5</v>
      </c>
      <c r="H2">
        <v>4</v>
      </c>
      <c r="I2">
        <v>4</v>
      </c>
      <c r="J2">
        <v>3</v>
      </c>
      <c r="K2">
        <v>4</v>
      </c>
      <c r="L2">
        <v>5</v>
      </c>
      <c r="M2">
        <v>4</v>
      </c>
      <c r="N2">
        <v>4</v>
      </c>
      <c r="O2" t="s">
        <v>31</v>
      </c>
      <c r="P2">
        <v>5</v>
      </c>
      <c r="Q2" s="3">
        <f>AVERAGE(C2:N2)</f>
        <v>4</v>
      </c>
    </row>
    <row r="3" spans="1:17" ht="12.75">
      <c r="A3">
        <v>2</v>
      </c>
      <c r="B3" t="s">
        <v>11</v>
      </c>
      <c r="C3">
        <v>2</v>
      </c>
      <c r="D3">
        <v>3</v>
      </c>
      <c r="E3">
        <v>2</v>
      </c>
      <c r="F3">
        <v>4</v>
      </c>
      <c r="G3">
        <v>3</v>
      </c>
      <c r="H3">
        <v>2</v>
      </c>
      <c r="I3">
        <v>3</v>
      </c>
      <c r="J3">
        <v>2</v>
      </c>
      <c r="K3">
        <v>4</v>
      </c>
      <c r="L3">
        <v>5</v>
      </c>
      <c r="M3">
        <v>2</v>
      </c>
      <c r="N3">
        <v>3</v>
      </c>
      <c r="O3" t="s">
        <v>28</v>
      </c>
      <c r="P3">
        <v>5</v>
      </c>
      <c r="Q3" s="3">
        <f aca="true" t="shared" si="0" ref="Q3:Q14">AVERAGE(C3:N3)</f>
        <v>2.9166666666666665</v>
      </c>
    </row>
    <row r="4" spans="1:17" ht="12.75">
      <c r="A4">
        <v>3</v>
      </c>
      <c r="B4" t="s">
        <v>13</v>
      </c>
      <c r="C4">
        <v>2</v>
      </c>
      <c r="D4">
        <v>4</v>
      </c>
      <c r="E4">
        <v>3</v>
      </c>
      <c r="F4">
        <v>4</v>
      </c>
      <c r="G4">
        <v>3</v>
      </c>
      <c r="H4">
        <v>5</v>
      </c>
      <c r="I4">
        <v>3</v>
      </c>
      <c r="J4">
        <v>3</v>
      </c>
      <c r="K4">
        <v>5</v>
      </c>
      <c r="L4">
        <v>3</v>
      </c>
      <c r="M4">
        <v>3</v>
      </c>
      <c r="N4">
        <v>4</v>
      </c>
      <c r="O4" t="s">
        <v>31</v>
      </c>
      <c r="P4">
        <v>5</v>
      </c>
      <c r="Q4" s="3">
        <f t="shared" si="0"/>
        <v>3.5</v>
      </c>
    </row>
    <row r="5" spans="1:17" ht="12.75">
      <c r="A5">
        <v>4</v>
      </c>
      <c r="B5" t="s">
        <v>14</v>
      </c>
      <c r="C5">
        <v>4</v>
      </c>
      <c r="D5">
        <v>5</v>
      </c>
      <c r="E5">
        <v>2</v>
      </c>
      <c r="F5">
        <v>2</v>
      </c>
      <c r="G5">
        <v>3</v>
      </c>
      <c r="H5">
        <v>2</v>
      </c>
      <c r="I5">
        <v>5</v>
      </c>
      <c r="J5">
        <v>4</v>
      </c>
      <c r="K5">
        <v>3</v>
      </c>
      <c r="L5">
        <v>3</v>
      </c>
      <c r="M5">
        <v>5</v>
      </c>
      <c r="N5">
        <v>2</v>
      </c>
      <c r="O5" t="s">
        <v>31</v>
      </c>
      <c r="P5">
        <v>5</v>
      </c>
      <c r="Q5" s="3">
        <f t="shared" si="0"/>
        <v>3.3333333333333335</v>
      </c>
    </row>
    <row r="6" spans="1:17" ht="12.75">
      <c r="A6">
        <v>5</v>
      </c>
      <c r="B6" t="s">
        <v>16</v>
      </c>
      <c r="C6">
        <v>4</v>
      </c>
      <c r="D6">
        <v>2</v>
      </c>
      <c r="E6">
        <v>2</v>
      </c>
      <c r="F6">
        <v>4</v>
      </c>
      <c r="G6">
        <v>4</v>
      </c>
      <c r="H6">
        <v>2</v>
      </c>
      <c r="I6">
        <v>4</v>
      </c>
      <c r="J6">
        <v>3</v>
      </c>
      <c r="K6">
        <v>3</v>
      </c>
      <c r="L6">
        <v>4</v>
      </c>
      <c r="M6">
        <v>5</v>
      </c>
      <c r="N6">
        <v>4</v>
      </c>
      <c r="O6" t="s">
        <v>28</v>
      </c>
      <c r="P6">
        <v>5</v>
      </c>
      <c r="Q6" s="3">
        <f t="shared" si="0"/>
        <v>3.4166666666666665</v>
      </c>
    </row>
    <row r="7" spans="1:17" ht="12.75">
      <c r="A7">
        <v>6</v>
      </c>
      <c r="B7" t="s">
        <v>15</v>
      </c>
      <c r="C7">
        <v>1</v>
      </c>
      <c r="D7">
        <v>4</v>
      </c>
      <c r="E7">
        <v>4</v>
      </c>
      <c r="F7">
        <v>2</v>
      </c>
      <c r="G7">
        <v>3</v>
      </c>
      <c r="H7">
        <v>5</v>
      </c>
      <c r="I7">
        <v>2</v>
      </c>
      <c r="J7">
        <v>3</v>
      </c>
      <c r="K7">
        <v>3</v>
      </c>
      <c r="L7">
        <v>3</v>
      </c>
      <c r="M7">
        <v>1</v>
      </c>
      <c r="N7">
        <v>5</v>
      </c>
      <c r="O7" t="s">
        <v>31</v>
      </c>
      <c r="P7">
        <v>5</v>
      </c>
      <c r="Q7" s="3">
        <f t="shared" si="0"/>
        <v>3</v>
      </c>
    </row>
    <row r="8" spans="1:17" ht="12.75">
      <c r="A8">
        <v>7</v>
      </c>
      <c r="B8" t="s">
        <v>17</v>
      </c>
      <c r="C8">
        <v>2</v>
      </c>
      <c r="D8">
        <v>2</v>
      </c>
      <c r="E8">
        <v>2</v>
      </c>
      <c r="F8">
        <v>3</v>
      </c>
      <c r="G8">
        <v>4</v>
      </c>
      <c r="H8">
        <v>4</v>
      </c>
      <c r="I8">
        <v>5</v>
      </c>
      <c r="J8">
        <v>5</v>
      </c>
      <c r="K8">
        <v>5</v>
      </c>
      <c r="L8">
        <v>5</v>
      </c>
      <c r="M8">
        <v>3</v>
      </c>
      <c r="N8">
        <v>5</v>
      </c>
      <c r="O8" t="s">
        <v>31</v>
      </c>
      <c r="P8">
        <v>5</v>
      </c>
      <c r="Q8" s="3">
        <f t="shared" si="0"/>
        <v>3.75</v>
      </c>
    </row>
    <row r="9" spans="1:17" ht="12.75">
      <c r="A9">
        <v>8</v>
      </c>
      <c r="B9" t="s">
        <v>18</v>
      </c>
      <c r="C9">
        <v>2</v>
      </c>
      <c r="D9">
        <v>3</v>
      </c>
      <c r="E9">
        <v>4</v>
      </c>
      <c r="F9">
        <v>2</v>
      </c>
      <c r="G9">
        <v>5</v>
      </c>
      <c r="H9">
        <v>5</v>
      </c>
      <c r="I9">
        <v>3</v>
      </c>
      <c r="J9">
        <v>3</v>
      </c>
      <c r="K9">
        <v>3</v>
      </c>
      <c r="L9">
        <v>2</v>
      </c>
      <c r="M9">
        <v>2</v>
      </c>
      <c r="N9">
        <v>3</v>
      </c>
      <c r="O9" t="s">
        <v>32</v>
      </c>
      <c r="P9">
        <v>5</v>
      </c>
      <c r="Q9" s="3">
        <f t="shared" si="0"/>
        <v>3.0833333333333335</v>
      </c>
    </row>
    <row r="10" spans="1:17" ht="12.75">
      <c r="A10">
        <v>9</v>
      </c>
      <c r="B10" t="s">
        <v>19</v>
      </c>
      <c r="C10">
        <v>3</v>
      </c>
      <c r="D10">
        <v>4</v>
      </c>
      <c r="E10">
        <v>2</v>
      </c>
      <c r="F10">
        <v>2</v>
      </c>
      <c r="G10">
        <v>2</v>
      </c>
      <c r="H10">
        <v>2</v>
      </c>
      <c r="I10">
        <v>2</v>
      </c>
      <c r="J10">
        <v>4</v>
      </c>
      <c r="K10">
        <v>3</v>
      </c>
      <c r="L10">
        <v>4</v>
      </c>
      <c r="M10">
        <v>5</v>
      </c>
      <c r="N10">
        <v>5</v>
      </c>
      <c r="O10" t="s">
        <v>31</v>
      </c>
      <c r="P10">
        <v>5</v>
      </c>
      <c r="Q10" s="3">
        <f t="shared" si="0"/>
        <v>3.1666666666666665</v>
      </c>
    </row>
    <row r="11" spans="1:17" ht="12.75">
      <c r="A11">
        <v>10</v>
      </c>
      <c r="B11" t="s">
        <v>20</v>
      </c>
      <c r="C11">
        <v>2</v>
      </c>
      <c r="D11">
        <v>2</v>
      </c>
      <c r="E11">
        <v>1</v>
      </c>
      <c r="F11">
        <v>4</v>
      </c>
      <c r="G11">
        <v>5</v>
      </c>
      <c r="H11">
        <v>2</v>
      </c>
      <c r="I11">
        <v>5</v>
      </c>
      <c r="J11">
        <v>2</v>
      </c>
      <c r="K11">
        <v>3</v>
      </c>
      <c r="L11">
        <v>3</v>
      </c>
      <c r="M11">
        <v>5</v>
      </c>
      <c r="N11">
        <v>5</v>
      </c>
      <c r="O11" t="s">
        <v>28</v>
      </c>
      <c r="P11">
        <v>5</v>
      </c>
      <c r="Q11" s="3">
        <f t="shared" si="0"/>
        <v>3.25</v>
      </c>
    </row>
    <row r="12" spans="1:17" ht="12.75">
      <c r="A12">
        <v>11</v>
      </c>
      <c r="B12" t="s">
        <v>21</v>
      </c>
      <c r="C12">
        <v>3</v>
      </c>
      <c r="D12">
        <v>4</v>
      </c>
      <c r="E12">
        <v>4</v>
      </c>
      <c r="F12">
        <v>4</v>
      </c>
      <c r="G12">
        <v>4</v>
      </c>
      <c r="H12">
        <v>2</v>
      </c>
      <c r="I12">
        <v>4</v>
      </c>
      <c r="J12">
        <v>5</v>
      </c>
      <c r="K12">
        <v>2</v>
      </c>
      <c r="L12">
        <v>4</v>
      </c>
      <c r="M12">
        <v>5</v>
      </c>
      <c r="N12">
        <v>5</v>
      </c>
      <c r="O12" t="s">
        <v>28</v>
      </c>
      <c r="P12">
        <v>5</v>
      </c>
      <c r="Q12" s="3">
        <f t="shared" si="0"/>
        <v>3.8333333333333335</v>
      </c>
    </row>
    <row r="13" spans="1:17" ht="12.75">
      <c r="A13">
        <v>12</v>
      </c>
      <c r="B13" t="s">
        <v>22</v>
      </c>
      <c r="C13">
        <v>4</v>
      </c>
      <c r="D13">
        <v>4</v>
      </c>
      <c r="E13">
        <v>3</v>
      </c>
      <c r="F13">
        <v>3</v>
      </c>
      <c r="G13">
        <v>3</v>
      </c>
      <c r="H13">
        <v>4</v>
      </c>
      <c r="I13">
        <v>2</v>
      </c>
      <c r="J13">
        <v>3</v>
      </c>
      <c r="K13">
        <v>3</v>
      </c>
      <c r="L13">
        <v>4</v>
      </c>
      <c r="M13">
        <v>4</v>
      </c>
      <c r="N13">
        <v>5</v>
      </c>
      <c r="O13" t="s">
        <v>31</v>
      </c>
      <c r="P13">
        <v>5</v>
      </c>
      <c r="Q13" s="3">
        <f t="shared" si="0"/>
        <v>3.5</v>
      </c>
    </row>
    <row r="14" spans="1:17" ht="12.75">
      <c r="A14">
        <v>13</v>
      </c>
      <c r="B14" t="s">
        <v>104</v>
      </c>
      <c r="C14">
        <v>5</v>
      </c>
      <c r="D14">
        <v>5</v>
      </c>
      <c r="E14">
        <v>3</v>
      </c>
      <c r="F14">
        <v>2</v>
      </c>
      <c r="G14">
        <v>2</v>
      </c>
      <c r="H14">
        <v>5</v>
      </c>
      <c r="I14">
        <v>2</v>
      </c>
      <c r="J14">
        <v>3</v>
      </c>
      <c r="K14">
        <v>3</v>
      </c>
      <c r="L14">
        <v>5</v>
      </c>
      <c r="M14">
        <v>4</v>
      </c>
      <c r="N14">
        <v>5</v>
      </c>
      <c r="O14" t="s">
        <v>32</v>
      </c>
      <c r="P14">
        <v>5</v>
      </c>
      <c r="Q14" s="3">
        <f t="shared" si="0"/>
        <v>3.6666666666666665</v>
      </c>
    </row>
    <row r="16" spans="2:16" ht="12.75">
      <c r="B16" t="s">
        <v>26</v>
      </c>
      <c r="C16">
        <f>COUNTIF(C2:C14,5)</f>
        <v>1</v>
      </c>
      <c r="D16">
        <v>3</v>
      </c>
      <c r="E16">
        <f aca="true" t="shared" si="1" ref="E16:P16">COUNTIF(E2:E14,5)</f>
        <v>0</v>
      </c>
      <c r="F16">
        <f t="shared" si="1"/>
        <v>0</v>
      </c>
      <c r="G16">
        <f t="shared" si="1"/>
        <v>3</v>
      </c>
      <c r="H16">
        <f t="shared" si="1"/>
        <v>4</v>
      </c>
      <c r="I16">
        <f t="shared" si="1"/>
        <v>3</v>
      </c>
      <c r="J16">
        <f t="shared" si="1"/>
        <v>2</v>
      </c>
      <c r="K16">
        <f t="shared" si="1"/>
        <v>2</v>
      </c>
      <c r="L16">
        <f t="shared" si="1"/>
        <v>4</v>
      </c>
      <c r="M16">
        <f t="shared" si="1"/>
        <v>5</v>
      </c>
      <c r="N16">
        <f t="shared" si="1"/>
        <v>7</v>
      </c>
      <c r="O16">
        <f t="shared" si="1"/>
        <v>0</v>
      </c>
      <c r="P16">
        <f t="shared" si="1"/>
        <v>13</v>
      </c>
    </row>
    <row r="17" spans="2:16" ht="12.75">
      <c r="B17" t="s">
        <v>27</v>
      </c>
      <c r="C17">
        <f>COUNTIF(C2:C14,4)</f>
        <v>3</v>
      </c>
      <c r="D17">
        <v>3</v>
      </c>
      <c r="E17">
        <f aca="true" t="shared" si="2" ref="E17:P17">COUNTIF(E2:E14,4)</f>
        <v>4</v>
      </c>
      <c r="F17">
        <f t="shared" si="2"/>
        <v>6</v>
      </c>
      <c r="G17">
        <f t="shared" si="2"/>
        <v>3</v>
      </c>
      <c r="H17">
        <f t="shared" si="2"/>
        <v>3</v>
      </c>
      <c r="I17">
        <f t="shared" si="2"/>
        <v>3</v>
      </c>
      <c r="J17">
        <f t="shared" si="2"/>
        <v>2</v>
      </c>
      <c r="K17">
        <f t="shared" si="2"/>
        <v>2</v>
      </c>
      <c r="L17">
        <f t="shared" si="2"/>
        <v>4</v>
      </c>
      <c r="M17">
        <f t="shared" si="2"/>
        <v>3</v>
      </c>
      <c r="N17">
        <f t="shared" si="2"/>
        <v>3</v>
      </c>
      <c r="O17">
        <f t="shared" si="2"/>
        <v>0</v>
      </c>
      <c r="P17">
        <f t="shared" si="2"/>
        <v>0</v>
      </c>
    </row>
    <row r="18" spans="2:16" ht="12.75">
      <c r="B18" t="s">
        <v>28</v>
      </c>
      <c r="C18">
        <f>COUNTIF(C2:C14,3)</f>
        <v>3</v>
      </c>
      <c r="D18">
        <v>2</v>
      </c>
      <c r="E18">
        <f aca="true" t="shared" si="3" ref="E18:P18">COUNTIF(E2:E14,3)</f>
        <v>3</v>
      </c>
      <c r="F18">
        <f t="shared" si="3"/>
        <v>2</v>
      </c>
      <c r="G18">
        <f t="shared" si="3"/>
        <v>5</v>
      </c>
      <c r="H18">
        <f t="shared" si="3"/>
        <v>0</v>
      </c>
      <c r="I18">
        <f t="shared" si="3"/>
        <v>3</v>
      </c>
      <c r="J18">
        <f t="shared" si="3"/>
        <v>7</v>
      </c>
      <c r="K18">
        <f t="shared" si="3"/>
        <v>8</v>
      </c>
      <c r="L18">
        <f t="shared" si="3"/>
        <v>4</v>
      </c>
      <c r="M18">
        <f t="shared" si="3"/>
        <v>2</v>
      </c>
      <c r="N18">
        <f t="shared" si="3"/>
        <v>2</v>
      </c>
      <c r="O18">
        <f t="shared" si="3"/>
        <v>0</v>
      </c>
      <c r="P18">
        <f t="shared" si="3"/>
        <v>0</v>
      </c>
    </row>
    <row r="19" spans="2:16" ht="12.75">
      <c r="B19" t="s">
        <v>29</v>
      </c>
      <c r="C19">
        <f>COUNTIF(C2:C14,2)</f>
        <v>5</v>
      </c>
      <c r="D19">
        <v>3</v>
      </c>
      <c r="E19">
        <f aca="true" t="shared" si="4" ref="E19:P19">COUNTIF(E2:E14,2)</f>
        <v>5</v>
      </c>
      <c r="F19">
        <f t="shared" si="4"/>
        <v>5</v>
      </c>
      <c r="G19">
        <f t="shared" si="4"/>
        <v>2</v>
      </c>
      <c r="H19">
        <f t="shared" si="4"/>
        <v>6</v>
      </c>
      <c r="I19">
        <f t="shared" si="4"/>
        <v>4</v>
      </c>
      <c r="J19">
        <f t="shared" si="4"/>
        <v>2</v>
      </c>
      <c r="K19">
        <f t="shared" si="4"/>
        <v>1</v>
      </c>
      <c r="L19">
        <f t="shared" si="4"/>
        <v>1</v>
      </c>
      <c r="M19">
        <f t="shared" si="4"/>
        <v>2</v>
      </c>
      <c r="N19">
        <f t="shared" si="4"/>
        <v>1</v>
      </c>
      <c r="O19">
        <f t="shared" si="4"/>
        <v>0</v>
      </c>
      <c r="P19">
        <f t="shared" si="4"/>
        <v>0</v>
      </c>
    </row>
    <row r="20" spans="2:16" ht="12.75">
      <c r="B20" t="s">
        <v>30</v>
      </c>
      <c r="C20">
        <f>COUNTIF(C2:C14,1)</f>
        <v>1</v>
      </c>
      <c r="D20">
        <v>3</v>
      </c>
      <c r="E20">
        <f aca="true" t="shared" si="5" ref="E20:P20">COUNTIF(E2:E14,1)</f>
        <v>1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1</v>
      </c>
      <c r="N20">
        <f t="shared" si="5"/>
        <v>0</v>
      </c>
      <c r="O20">
        <f t="shared" si="5"/>
        <v>0</v>
      </c>
      <c r="P20">
        <f t="shared" si="5"/>
        <v>0</v>
      </c>
    </row>
  </sheetData>
  <sheetProtection/>
  <dataValidations count="2">
    <dataValidation type="list" allowBlank="1" showInputMessage="1" showErrorMessage="1" sqref="O2:O14">
      <formula1>"Istice se, Dobar, Zadovoljava"</formula1>
    </dataValidation>
    <dataValidation type="whole" allowBlank="1" showInputMessage="1" showErrorMessage="1" promptTitle="Obavestenje" prompt="Unesite ocene od 1 do 5" errorTitle="Greska" error="Uneli ste nemogucu ocenu" sqref="P2:P14 C2:N15">
      <formula1>1</formula1>
      <formula2>5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20"/>
  <sheetViews>
    <sheetView zoomScalePageLayoutView="0" workbookViewId="0" topLeftCell="A1">
      <selection activeCell="C1" sqref="C1:Q1"/>
    </sheetView>
  </sheetViews>
  <sheetFormatPr defaultColWidth="9.140625" defaultRowHeight="12.75"/>
  <cols>
    <col min="2" max="2" width="18.140625" style="0" customWidth="1"/>
    <col min="3" max="4" width="4.00390625" style="0" customWidth="1"/>
    <col min="5" max="5" width="3.7109375" style="0" customWidth="1"/>
    <col min="6" max="6" width="3.57421875" style="0" customWidth="1"/>
    <col min="7" max="7" width="3.421875" style="0" customWidth="1"/>
    <col min="8" max="8" width="3.8515625" style="0" customWidth="1"/>
    <col min="9" max="10" width="3.421875" style="0" customWidth="1"/>
    <col min="11" max="11" width="3.28125" style="0" customWidth="1"/>
    <col min="12" max="12" width="3.140625" style="0" customWidth="1"/>
    <col min="13" max="13" width="3.28125" style="0" customWidth="1"/>
    <col min="14" max="14" width="3.8515625" style="0" customWidth="1"/>
    <col min="15" max="15" width="10.140625" style="0" customWidth="1"/>
    <col min="16" max="16" width="3.57421875" style="0" customWidth="1"/>
  </cols>
  <sheetData>
    <row r="1" spans="1:17" ht="72.75">
      <c r="A1" s="11" t="s">
        <v>24</v>
      </c>
      <c r="B1" s="12" t="s">
        <v>23</v>
      </c>
      <c r="C1" s="38" t="s">
        <v>98</v>
      </c>
      <c r="D1" s="38" t="s">
        <v>100</v>
      </c>
      <c r="E1" s="13" t="s">
        <v>0</v>
      </c>
      <c r="F1" s="13" t="s">
        <v>1</v>
      </c>
      <c r="G1" s="13" t="s">
        <v>2</v>
      </c>
      <c r="H1" s="13" t="s">
        <v>3</v>
      </c>
      <c r="I1" s="38" t="s">
        <v>99</v>
      </c>
      <c r="J1" s="13" t="s">
        <v>4</v>
      </c>
      <c r="K1" s="13" t="s">
        <v>5</v>
      </c>
      <c r="L1" s="13" t="s">
        <v>6</v>
      </c>
      <c r="M1" s="13" t="s">
        <v>7</v>
      </c>
      <c r="N1" s="13" t="s">
        <v>8</v>
      </c>
      <c r="O1" s="38" t="s">
        <v>9</v>
      </c>
      <c r="P1" s="13" t="s">
        <v>10</v>
      </c>
      <c r="Q1" s="14" t="s">
        <v>25</v>
      </c>
    </row>
    <row r="2" spans="1:17" ht="12.75">
      <c r="A2" s="5">
        <v>1</v>
      </c>
      <c r="B2" s="15" t="s">
        <v>12</v>
      </c>
      <c r="C2" s="15">
        <v>4</v>
      </c>
      <c r="D2" s="15">
        <v>2</v>
      </c>
      <c r="E2" s="15">
        <v>3</v>
      </c>
      <c r="F2" s="15">
        <v>3</v>
      </c>
      <c r="G2" s="15">
        <v>3</v>
      </c>
      <c r="H2" s="15">
        <v>3</v>
      </c>
      <c r="I2" s="15">
        <v>4</v>
      </c>
      <c r="J2" s="15">
        <v>4</v>
      </c>
      <c r="K2" s="15">
        <v>4</v>
      </c>
      <c r="L2" s="15">
        <v>5</v>
      </c>
      <c r="M2" s="15">
        <v>5</v>
      </c>
      <c r="N2" s="15">
        <v>4</v>
      </c>
      <c r="O2" s="15" t="s">
        <v>31</v>
      </c>
      <c r="P2" s="15">
        <v>5</v>
      </c>
      <c r="Q2" s="16">
        <f>AVERAGE(C2:N2)</f>
        <v>3.6666666666666665</v>
      </c>
    </row>
    <row r="3" spans="1:17" ht="12.75">
      <c r="A3" s="5">
        <v>2</v>
      </c>
      <c r="B3" s="15" t="s">
        <v>11</v>
      </c>
      <c r="C3" s="15">
        <v>2</v>
      </c>
      <c r="D3" s="15">
        <v>3</v>
      </c>
      <c r="E3" s="15">
        <v>2</v>
      </c>
      <c r="F3" s="15">
        <v>4</v>
      </c>
      <c r="G3" s="15">
        <v>3</v>
      </c>
      <c r="H3" s="15">
        <v>2</v>
      </c>
      <c r="I3" s="15">
        <v>3</v>
      </c>
      <c r="J3" s="15">
        <v>2</v>
      </c>
      <c r="K3" s="15">
        <v>4</v>
      </c>
      <c r="L3" s="15">
        <v>5</v>
      </c>
      <c r="M3" s="15">
        <v>2</v>
      </c>
      <c r="N3" s="15">
        <v>3</v>
      </c>
      <c r="O3" s="15" t="s">
        <v>28</v>
      </c>
      <c r="P3" s="15">
        <v>5</v>
      </c>
      <c r="Q3" s="16">
        <f aca="true" t="shared" si="0" ref="Q3:Q14">AVERAGE(C3:N3)</f>
        <v>2.9166666666666665</v>
      </c>
    </row>
    <row r="4" spans="1:17" ht="12.75">
      <c r="A4" s="5">
        <v>3</v>
      </c>
      <c r="B4" s="15" t="s">
        <v>13</v>
      </c>
      <c r="C4" s="15">
        <v>2</v>
      </c>
      <c r="D4" s="15">
        <v>4</v>
      </c>
      <c r="E4" s="15">
        <v>3</v>
      </c>
      <c r="F4" s="15">
        <v>4</v>
      </c>
      <c r="G4" s="15">
        <v>4</v>
      </c>
      <c r="H4" s="15">
        <v>5</v>
      </c>
      <c r="I4" s="15">
        <v>2</v>
      </c>
      <c r="J4" s="15">
        <v>3</v>
      </c>
      <c r="K4" s="15">
        <v>5</v>
      </c>
      <c r="L4" s="15">
        <v>2</v>
      </c>
      <c r="M4" s="15">
        <v>3</v>
      </c>
      <c r="N4" s="15">
        <v>4</v>
      </c>
      <c r="O4" s="15" t="s">
        <v>31</v>
      </c>
      <c r="P4" s="15">
        <v>5</v>
      </c>
      <c r="Q4" s="16">
        <f t="shared" si="0"/>
        <v>3.4166666666666665</v>
      </c>
    </row>
    <row r="5" spans="1:17" ht="12.75">
      <c r="A5" s="5">
        <v>4</v>
      </c>
      <c r="B5" s="15" t="s">
        <v>14</v>
      </c>
      <c r="C5" s="15">
        <v>4</v>
      </c>
      <c r="D5" s="15">
        <v>5</v>
      </c>
      <c r="E5" s="15">
        <v>2</v>
      </c>
      <c r="F5" s="15">
        <v>2</v>
      </c>
      <c r="G5" s="15">
        <v>3</v>
      </c>
      <c r="H5" s="15">
        <v>4</v>
      </c>
      <c r="I5" s="15">
        <v>2</v>
      </c>
      <c r="J5" s="15">
        <v>4</v>
      </c>
      <c r="K5" s="15">
        <v>5</v>
      </c>
      <c r="L5" s="15">
        <v>3</v>
      </c>
      <c r="M5" s="15">
        <v>5</v>
      </c>
      <c r="N5" s="15">
        <v>2</v>
      </c>
      <c r="O5" s="15" t="s">
        <v>31</v>
      </c>
      <c r="P5" s="15">
        <v>5</v>
      </c>
      <c r="Q5" s="16">
        <f t="shared" si="0"/>
        <v>3.4166666666666665</v>
      </c>
    </row>
    <row r="6" spans="1:17" ht="12.75">
      <c r="A6" s="5">
        <v>5</v>
      </c>
      <c r="B6" s="15" t="s">
        <v>16</v>
      </c>
      <c r="C6" s="15">
        <v>4</v>
      </c>
      <c r="D6" s="15">
        <v>2</v>
      </c>
      <c r="E6" s="15">
        <v>3</v>
      </c>
      <c r="F6" s="15">
        <v>4</v>
      </c>
      <c r="G6" s="15">
        <v>5</v>
      </c>
      <c r="H6" s="15">
        <v>2</v>
      </c>
      <c r="I6" s="15">
        <v>4</v>
      </c>
      <c r="J6" s="15">
        <v>3</v>
      </c>
      <c r="K6" s="15">
        <v>3</v>
      </c>
      <c r="L6" s="15">
        <v>5</v>
      </c>
      <c r="M6" s="15">
        <v>5</v>
      </c>
      <c r="N6" s="15">
        <v>4</v>
      </c>
      <c r="O6" s="15" t="s">
        <v>28</v>
      </c>
      <c r="P6" s="15">
        <v>5</v>
      </c>
      <c r="Q6" s="16">
        <f t="shared" si="0"/>
        <v>3.6666666666666665</v>
      </c>
    </row>
    <row r="7" spans="1:17" ht="12.75">
      <c r="A7" s="5">
        <v>6</v>
      </c>
      <c r="B7" s="15" t="s">
        <v>15</v>
      </c>
      <c r="C7" s="15">
        <v>1</v>
      </c>
      <c r="D7" s="15">
        <v>4</v>
      </c>
      <c r="E7" s="15">
        <v>4</v>
      </c>
      <c r="F7" s="15">
        <v>2</v>
      </c>
      <c r="G7" s="15">
        <v>2</v>
      </c>
      <c r="H7" s="15">
        <v>5</v>
      </c>
      <c r="I7" s="15">
        <v>4</v>
      </c>
      <c r="J7" s="15">
        <v>3</v>
      </c>
      <c r="K7" s="15">
        <v>2</v>
      </c>
      <c r="L7" s="15">
        <v>3</v>
      </c>
      <c r="M7" s="15">
        <v>5</v>
      </c>
      <c r="N7" s="15">
        <v>5</v>
      </c>
      <c r="O7" s="15" t="s">
        <v>31</v>
      </c>
      <c r="P7" s="15">
        <v>5</v>
      </c>
      <c r="Q7" s="16">
        <f t="shared" si="0"/>
        <v>3.3333333333333335</v>
      </c>
    </row>
    <row r="8" spans="1:17" ht="12.75">
      <c r="A8" s="5">
        <v>7</v>
      </c>
      <c r="B8" s="15" t="s">
        <v>17</v>
      </c>
      <c r="C8" s="15">
        <v>2</v>
      </c>
      <c r="D8" s="15">
        <v>2</v>
      </c>
      <c r="E8" s="15">
        <v>3</v>
      </c>
      <c r="F8" s="15">
        <v>3</v>
      </c>
      <c r="G8" s="15">
        <v>4</v>
      </c>
      <c r="H8" s="15">
        <v>2</v>
      </c>
      <c r="I8" s="15">
        <v>5</v>
      </c>
      <c r="J8" s="15">
        <v>4</v>
      </c>
      <c r="K8" s="15">
        <v>5</v>
      </c>
      <c r="L8" s="15">
        <v>5</v>
      </c>
      <c r="M8" s="15">
        <v>2</v>
      </c>
      <c r="N8" s="15">
        <v>5</v>
      </c>
      <c r="O8" s="15" t="s">
        <v>31</v>
      </c>
      <c r="P8" s="15">
        <v>5</v>
      </c>
      <c r="Q8" s="16">
        <f t="shared" si="0"/>
        <v>3.5</v>
      </c>
    </row>
    <row r="9" spans="1:17" ht="12.75">
      <c r="A9" s="5">
        <v>8</v>
      </c>
      <c r="B9" s="15" t="s">
        <v>18</v>
      </c>
      <c r="C9" s="15">
        <v>2</v>
      </c>
      <c r="D9" s="15">
        <v>3</v>
      </c>
      <c r="E9" s="15">
        <v>4</v>
      </c>
      <c r="F9" s="15">
        <v>5</v>
      </c>
      <c r="G9" s="15">
        <v>5</v>
      </c>
      <c r="H9" s="15">
        <v>5</v>
      </c>
      <c r="I9" s="15">
        <v>5</v>
      </c>
      <c r="J9" s="15">
        <v>4</v>
      </c>
      <c r="K9" s="15">
        <v>5</v>
      </c>
      <c r="L9" s="15">
        <v>2</v>
      </c>
      <c r="M9" s="15">
        <v>2</v>
      </c>
      <c r="N9" s="15">
        <v>3</v>
      </c>
      <c r="O9" s="15" t="s">
        <v>32</v>
      </c>
      <c r="P9" s="15">
        <v>5</v>
      </c>
      <c r="Q9" s="16">
        <f t="shared" si="0"/>
        <v>3.75</v>
      </c>
    </row>
    <row r="10" spans="1:17" ht="12.75">
      <c r="A10" s="5">
        <v>9</v>
      </c>
      <c r="B10" s="15" t="s">
        <v>19</v>
      </c>
      <c r="C10" s="15">
        <v>3</v>
      </c>
      <c r="D10" s="15">
        <v>4</v>
      </c>
      <c r="E10" s="15">
        <v>5</v>
      </c>
      <c r="F10" s="15">
        <v>2</v>
      </c>
      <c r="G10" s="15">
        <v>2</v>
      </c>
      <c r="H10" s="15">
        <v>1</v>
      </c>
      <c r="I10" s="15">
        <v>2</v>
      </c>
      <c r="J10" s="15">
        <v>4</v>
      </c>
      <c r="K10" s="15">
        <v>3</v>
      </c>
      <c r="L10" s="15">
        <v>4</v>
      </c>
      <c r="M10" s="15">
        <v>5</v>
      </c>
      <c r="N10" s="15">
        <v>5</v>
      </c>
      <c r="O10" s="15" t="s">
        <v>31</v>
      </c>
      <c r="P10" s="15">
        <v>5</v>
      </c>
      <c r="Q10" s="16">
        <f t="shared" si="0"/>
        <v>3.3333333333333335</v>
      </c>
    </row>
    <row r="11" spans="1:17" ht="12.75">
      <c r="A11" s="5">
        <v>10</v>
      </c>
      <c r="B11" s="15" t="s">
        <v>20</v>
      </c>
      <c r="C11" s="15">
        <v>2</v>
      </c>
      <c r="D11" s="15">
        <v>2</v>
      </c>
      <c r="E11" s="15">
        <v>5</v>
      </c>
      <c r="F11" s="15">
        <v>4</v>
      </c>
      <c r="G11" s="15">
        <v>5</v>
      </c>
      <c r="H11" s="15">
        <v>2</v>
      </c>
      <c r="I11" s="15">
        <v>5</v>
      </c>
      <c r="J11" s="15">
        <v>2</v>
      </c>
      <c r="K11" s="15">
        <v>3</v>
      </c>
      <c r="L11" s="15">
        <v>5</v>
      </c>
      <c r="M11" s="15">
        <v>5</v>
      </c>
      <c r="N11" s="15">
        <v>5</v>
      </c>
      <c r="O11" s="15" t="s">
        <v>31</v>
      </c>
      <c r="P11" s="15">
        <v>5</v>
      </c>
      <c r="Q11" s="16">
        <f t="shared" si="0"/>
        <v>3.75</v>
      </c>
    </row>
    <row r="12" spans="1:17" ht="12.75">
      <c r="A12" s="5">
        <v>11</v>
      </c>
      <c r="B12" s="15" t="s">
        <v>21</v>
      </c>
      <c r="C12" s="15">
        <v>3</v>
      </c>
      <c r="D12" s="15">
        <v>4</v>
      </c>
      <c r="E12" s="15">
        <v>4</v>
      </c>
      <c r="F12" s="15">
        <v>3</v>
      </c>
      <c r="G12" s="15">
        <v>4</v>
      </c>
      <c r="H12" s="15">
        <v>3</v>
      </c>
      <c r="I12" s="15">
        <v>4</v>
      </c>
      <c r="J12" s="15">
        <v>5</v>
      </c>
      <c r="K12" s="15">
        <v>3</v>
      </c>
      <c r="L12" s="15">
        <v>4</v>
      </c>
      <c r="M12" s="15">
        <v>3</v>
      </c>
      <c r="N12" s="15">
        <v>5</v>
      </c>
      <c r="O12" s="15" t="s">
        <v>28</v>
      </c>
      <c r="P12" s="15">
        <v>5</v>
      </c>
      <c r="Q12" s="16">
        <f t="shared" si="0"/>
        <v>3.75</v>
      </c>
    </row>
    <row r="13" spans="1:17" ht="12.75">
      <c r="A13" s="5">
        <v>12</v>
      </c>
      <c r="B13" s="15" t="s">
        <v>22</v>
      </c>
      <c r="C13" s="15">
        <v>4</v>
      </c>
      <c r="D13" s="15">
        <v>4</v>
      </c>
      <c r="E13" s="15">
        <v>3</v>
      </c>
      <c r="F13" s="15">
        <v>5</v>
      </c>
      <c r="G13" s="15">
        <v>3</v>
      </c>
      <c r="H13" s="15">
        <v>5</v>
      </c>
      <c r="I13" s="15">
        <v>3</v>
      </c>
      <c r="J13" s="15">
        <v>3</v>
      </c>
      <c r="K13" s="15">
        <v>3</v>
      </c>
      <c r="L13" s="15">
        <v>4</v>
      </c>
      <c r="M13" s="15">
        <v>4</v>
      </c>
      <c r="N13" s="15">
        <v>5</v>
      </c>
      <c r="O13" s="15" t="s">
        <v>31</v>
      </c>
      <c r="P13" s="15">
        <v>5</v>
      </c>
      <c r="Q13" s="16">
        <f t="shared" si="0"/>
        <v>3.8333333333333335</v>
      </c>
    </row>
    <row r="14" spans="1:17" ht="12.75">
      <c r="A14" s="10">
        <v>13</v>
      </c>
      <c r="B14" s="15" t="s">
        <v>104</v>
      </c>
      <c r="C14" s="15">
        <v>5</v>
      </c>
      <c r="D14" s="15">
        <v>5</v>
      </c>
      <c r="E14" s="15">
        <v>3</v>
      </c>
      <c r="F14" s="15">
        <v>2</v>
      </c>
      <c r="G14" s="15">
        <v>2</v>
      </c>
      <c r="H14" s="15">
        <v>5</v>
      </c>
      <c r="I14" s="15">
        <v>2</v>
      </c>
      <c r="J14" s="15">
        <v>3</v>
      </c>
      <c r="K14" s="15">
        <v>3</v>
      </c>
      <c r="L14" s="15">
        <v>5</v>
      </c>
      <c r="M14" s="15">
        <v>4</v>
      </c>
      <c r="N14" s="15">
        <v>5</v>
      </c>
      <c r="O14" s="15" t="s">
        <v>32</v>
      </c>
      <c r="P14" s="15">
        <v>5</v>
      </c>
      <c r="Q14" s="16">
        <f t="shared" si="0"/>
        <v>3.6666666666666665</v>
      </c>
    </row>
    <row r="16" spans="2:16" ht="12.75">
      <c r="B16" s="17" t="s">
        <v>26</v>
      </c>
      <c r="C16" s="17">
        <f>COUNTIF(C2:C14,5)</f>
        <v>1</v>
      </c>
      <c r="D16" s="17">
        <v>3</v>
      </c>
      <c r="E16" s="17">
        <f aca="true" t="shared" si="1" ref="E16:P16">COUNTIF(E2:E14,5)</f>
        <v>2</v>
      </c>
      <c r="F16" s="17">
        <f t="shared" si="1"/>
        <v>2</v>
      </c>
      <c r="G16" s="17">
        <f t="shared" si="1"/>
        <v>3</v>
      </c>
      <c r="H16" s="17">
        <f t="shared" si="1"/>
        <v>5</v>
      </c>
      <c r="I16" s="17">
        <f t="shared" si="1"/>
        <v>3</v>
      </c>
      <c r="J16" s="17">
        <f t="shared" si="1"/>
        <v>1</v>
      </c>
      <c r="K16" s="17">
        <f t="shared" si="1"/>
        <v>4</v>
      </c>
      <c r="L16" s="17">
        <f t="shared" si="1"/>
        <v>6</v>
      </c>
      <c r="M16" s="17">
        <f t="shared" si="1"/>
        <v>6</v>
      </c>
      <c r="N16" s="17">
        <f t="shared" si="1"/>
        <v>7</v>
      </c>
      <c r="O16" s="17">
        <f t="shared" si="1"/>
        <v>0</v>
      </c>
      <c r="P16" s="17">
        <f t="shared" si="1"/>
        <v>13</v>
      </c>
    </row>
    <row r="17" spans="2:16" ht="12.75">
      <c r="B17" s="17" t="s">
        <v>27</v>
      </c>
      <c r="C17" s="17">
        <f>COUNTIF(C2:C14,4)</f>
        <v>4</v>
      </c>
      <c r="D17" s="17">
        <v>3</v>
      </c>
      <c r="E17" s="17">
        <f aca="true" t="shared" si="2" ref="E17:P17">COUNTIF(E2:E14,4)</f>
        <v>3</v>
      </c>
      <c r="F17" s="17">
        <f t="shared" si="2"/>
        <v>4</v>
      </c>
      <c r="G17" s="17">
        <f t="shared" si="2"/>
        <v>3</v>
      </c>
      <c r="H17" s="17">
        <f t="shared" si="2"/>
        <v>1</v>
      </c>
      <c r="I17" s="17">
        <f t="shared" si="2"/>
        <v>4</v>
      </c>
      <c r="J17" s="17">
        <f t="shared" si="2"/>
        <v>5</v>
      </c>
      <c r="K17" s="17">
        <f t="shared" si="2"/>
        <v>2</v>
      </c>
      <c r="L17" s="17">
        <f t="shared" si="2"/>
        <v>3</v>
      </c>
      <c r="M17" s="17">
        <f t="shared" si="2"/>
        <v>2</v>
      </c>
      <c r="N17" s="17">
        <f t="shared" si="2"/>
        <v>3</v>
      </c>
      <c r="O17" s="17">
        <f t="shared" si="2"/>
        <v>0</v>
      </c>
      <c r="P17" s="17">
        <f t="shared" si="2"/>
        <v>0</v>
      </c>
    </row>
    <row r="18" spans="2:16" ht="12.75">
      <c r="B18" s="17" t="s">
        <v>28</v>
      </c>
      <c r="C18" s="17">
        <f>COUNTIF(C2:C14,3)</f>
        <v>2</v>
      </c>
      <c r="D18" s="17">
        <v>2</v>
      </c>
      <c r="E18" s="17">
        <f aca="true" t="shared" si="3" ref="E18:P18">COUNTIF(E2:E14,3)</f>
        <v>6</v>
      </c>
      <c r="F18" s="17">
        <f t="shared" si="3"/>
        <v>3</v>
      </c>
      <c r="G18" s="17">
        <f t="shared" si="3"/>
        <v>4</v>
      </c>
      <c r="H18" s="17">
        <f t="shared" si="3"/>
        <v>2</v>
      </c>
      <c r="I18" s="17">
        <f t="shared" si="3"/>
        <v>2</v>
      </c>
      <c r="J18" s="17">
        <f t="shared" si="3"/>
        <v>5</v>
      </c>
      <c r="K18" s="17">
        <f t="shared" si="3"/>
        <v>6</v>
      </c>
      <c r="L18" s="17">
        <f t="shared" si="3"/>
        <v>2</v>
      </c>
      <c r="M18" s="17">
        <f t="shared" si="3"/>
        <v>2</v>
      </c>
      <c r="N18" s="17">
        <f t="shared" si="3"/>
        <v>2</v>
      </c>
      <c r="O18" s="17">
        <f t="shared" si="3"/>
        <v>0</v>
      </c>
      <c r="P18" s="17">
        <f t="shared" si="3"/>
        <v>0</v>
      </c>
    </row>
    <row r="19" spans="2:16" ht="12.75">
      <c r="B19" s="17" t="s">
        <v>29</v>
      </c>
      <c r="C19" s="17">
        <f>COUNTIF(C2:C14,2)</f>
        <v>5</v>
      </c>
      <c r="D19" s="17">
        <v>3</v>
      </c>
      <c r="E19" s="17">
        <f aca="true" t="shared" si="4" ref="E19:P19">COUNTIF(E2:E14,2)</f>
        <v>2</v>
      </c>
      <c r="F19" s="17">
        <f t="shared" si="4"/>
        <v>4</v>
      </c>
      <c r="G19" s="17">
        <f t="shared" si="4"/>
        <v>3</v>
      </c>
      <c r="H19" s="17">
        <f t="shared" si="4"/>
        <v>4</v>
      </c>
      <c r="I19" s="17">
        <f t="shared" si="4"/>
        <v>4</v>
      </c>
      <c r="J19" s="17">
        <f t="shared" si="4"/>
        <v>2</v>
      </c>
      <c r="K19" s="17">
        <f t="shared" si="4"/>
        <v>1</v>
      </c>
      <c r="L19" s="17">
        <f t="shared" si="4"/>
        <v>2</v>
      </c>
      <c r="M19" s="17">
        <f t="shared" si="4"/>
        <v>3</v>
      </c>
      <c r="N19" s="17">
        <f t="shared" si="4"/>
        <v>1</v>
      </c>
      <c r="O19" s="17">
        <f t="shared" si="4"/>
        <v>0</v>
      </c>
      <c r="P19" s="17">
        <f t="shared" si="4"/>
        <v>0</v>
      </c>
    </row>
    <row r="20" spans="2:16" ht="12.75">
      <c r="B20" s="17" t="s">
        <v>30</v>
      </c>
      <c r="C20" s="17">
        <f>COUNTIF(C2:C14,1)</f>
        <v>1</v>
      </c>
      <c r="D20" s="17">
        <v>3</v>
      </c>
      <c r="E20" s="17">
        <f aca="true" t="shared" si="5" ref="E20:P20">COUNTIF(E2:E14,1)</f>
        <v>0</v>
      </c>
      <c r="F20" s="17">
        <f t="shared" si="5"/>
        <v>0</v>
      </c>
      <c r="G20" s="17">
        <f t="shared" si="5"/>
        <v>0</v>
      </c>
      <c r="H20" s="17">
        <f t="shared" si="5"/>
        <v>1</v>
      </c>
      <c r="I20" s="17">
        <f t="shared" si="5"/>
        <v>0</v>
      </c>
      <c r="J20" s="17">
        <f t="shared" si="5"/>
        <v>0</v>
      </c>
      <c r="K20" s="17">
        <f t="shared" si="5"/>
        <v>0</v>
      </c>
      <c r="L20" s="17">
        <f t="shared" si="5"/>
        <v>0</v>
      </c>
      <c r="M20" s="17">
        <f t="shared" si="5"/>
        <v>0</v>
      </c>
      <c r="N20" s="17">
        <f t="shared" si="5"/>
        <v>0</v>
      </c>
      <c r="O20" s="17">
        <f t="shared" si="5"/>
        <v>0</v>
      </c>
      <c r="P20" s="17">
        <f t="shared" si="5"/>
        <v>0</v>
      </c>
    </row>
  </sheetData>
  <sheetProtection/>
  <dataValidations count="2">
    <dataValidation type="list" allowBlank="1" showInputMessage="1" showErrorMessage="1" sqref="O2:O14">
      <formula1>"Istice se, Dobar, Zadovoljava"</formula1>
    </dataValidation>
    <dataValidation type="whole" allowBlank="1" showInputMessage="1" showErrorMessage="1" promptTitle="Obavestenje" prompt="Unesite ocene od 1 do 5" errorTitle="Greska" error="Uneli ste nemogucu ocenu" sqref="P2:P14 C2:N15">
      <formula1>1</formula1>
      <formula2>5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K2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57421875" style="0" customWidth="1"/>
    <col min="2" max="2" width="18.421875" style="0" customWidth="1"/>
    <col min="3" max="3" width="18.00390625" style="0" customWidth="1"/>
    <col min="4" max="4" width="13.7109375" style="0" customWidth="1"/>
    <col min="5" max="5" width="18.8515625" style="0" customWidth="1"/>
    <col min="6" max="6" width="18.140625" style="0" customWidth="1"/>
    <col min="7" max="7" width="14.421875" style="0" customWidth="1"/>
    <col min="8" max="8" width="13.7109375" style="0" customWidth="1"/>
    <col min="9" max="9" width="18.57421875" style="0" customWidth="1"/>
    <col min="10" max="10" width="15.00390625" style="0" customWidth="1"/>
  </cols>
  <sheetData>
    <row r="2" spans="1:11" ht="12.7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.75">
      <c r="A6" s="17"/>
      <c r="B6" s="17"/>
      <c r="C6" s="17"/>
      <c r="D6" s="23"/>
      <c r="E6" s="35" t="s">
        <v>109</v>
      </c>
      <c r="F6" s="36"/>
      <c r="G6" s="33" t="s">
        <v>46</v>
      </c>
      <c r="H6" s="17"/>
      <c r="I6" s="17"/>
      <c r="J6" s="17"/>
      <c r="K6" s="17"/>
    </row>
    <row r="7" spans="1:11" ht="12.75">
      <c r="A7" s="17"/>
      <c r="B7" s="17"/>
      <c r="C7" s="17"/>
      <c r="D7" s="23"/>
      <c r="E7" s="35" t="s">
        <v>110</v>
      </c>
      <c r="F7" s="36"/>
      <c r="G7" s="33" t="s">
        <v>46</v>
      </c>
      <c r="H7" s="17"/>
      <c r="I7" s="17"/>
      <c r="J7" s="17"/>
      <c r="K7" s="17"/>
    </row>
    <row r="8" spans="1:11" ht="12.75">
      <c r="A8" s="17"/>
      <c r="B8" s="17"/>
      <c r="C8" s="17"/>
      <c r="D8" s="23"/>
      <c r="E8" s="35" t="s">
        <v>111</v>
      </c>
      <c r="F8" s="36"/>
      <c r="G8" s="33" t="s">
        <v>46</v>
      </c>
      <c r="H8" s="17"/>
      <c r="I8" s="17"/>
      <c r="J8" s="17"/>
      <c r="K8" s="17"/>
    </row>
    <row r="9" spans="1:11" ht="12.75">
      <c r="A9" s="17"/>
      <c r="B9" s="17"/>
      <c r="C9" s="17"/>
      <c r="D9" s="23"/>
      <c r="E9" s="35" t="s">
        <v>112</v>
      </c>
      <c r="F9" s="36"/>
      <c r="G9" s="34">
        <v>41772</v>
      </c>
      <c r="H9" s="17"/>
      <c r="I9" s="17"/>
      <c r="J9" s="17"/>
      <c r="K9" s="17"/>
    </row>
    <row r="10" spans="1:11" ht="12.75">
      <c r="A10" s="17"/>
      <c r="B10" s="17"/>
      <c r="C10" s="17"/>
      <c r="D10" s="23"/>
      <c r="E10" s="35" t="s">
        <v>114</v>
      </c>
      <c r="F10" s="36"/>
      <c r="G10" s="33" t="s">
        <v>113</v>
      </c>
      <c r="H10" s="17"/>
      <c r="I10" s="17"/>
      <c r="J10" s="17"/>
      <c r="K10" s="17"/>
    </row>
    <row r="11" spans="1:11" ht="12.75">
      <c r="A11" s="17"/>
      <c r="B11" s="17"/>
      <c r="C11" s="17"/>
      <c r="D11" s="23"/>
      <c r="E11" s="35" t="s">
        <v>116</v>
      </c>
      <c r="F11" s="36"/>
      <c r="G11" s="33" t="s">
        <v>115</v>
      </c>
      <c r="H11" s="17"/>
      <c r="I11" s="17"/>
      <c r="J11" s="17"/>
      <c r="K11" s="17"/>
    </row>
    <row r="12" spans="1:1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48.75">
      <c r="A13" s="4" t="s">
        <v>24</v>
      </c>
      <c r="B13" s="6" t="s">
        <v>34</v>
      </c>
      <c r="C13" s="6" t="s">
        <v>35</v>
      </c>
      <c r="D13" s="6" t="s">
        <v>36</v>
      </c>
      <c r="E13" s="6" t="s">
        <v>37</v>
      </c>
      <c r="F13" s="6" t="s">
        <v>38</v>
      </c>
      <c r="G13" s="6" t="s">
        <v>39</v>
      </c>
      <c r="H13" s="7" t="s">
        <v>40</v>
      </c>
      <c r="I13" s="6" t="s">
        <v>41</v>
      </c>
      <c r="J13" s="6" t="s">
        <v>42</v>
      </c>
      <c r="K13" s="8"/>
    </row>
    <row r="14" spans="1:11" ht="12.75">
      <c r="A14" s="5">
        <v>1</v>
      </c>
      <c r="B14" s="8" t="s">
        <v>12</v>
      </c>
      <c r="C14" s="8" t="s">
        <v>43</v>
      </c>
      <c r="D14" s="8" t="s">
        <v>44</v>
      </c>
      <c r="E14" s="8" t="s">
        <v>45</v>
      </c>
      <c r="F14" s="8" t="s">
        <v>46</v>
      </c>
      <c r="G14" s="8" t="s">
        <v>47</v>
      </c>
      <c r="H14" s="8">
        <v>1234336</v>
      </c>
      <c r="I14" s="30">
        <v>7121498445544</v>
      </c>
      <c r="J14" s="8" t="s">
        <v>48</v>
      </c>
      <c r="K14" s="8"/>
    </row>
    <row r="15" spans="1:11" ht="12.75">
      <c r="A15" s="5">
        <v>2</v>
      </c>
      <c r="B15" s="8" t="s">
        <v>11</v>
      </c>
      <c r="C15" s="8" t="s">
        <v>49</v>
      </c>
      <c r="D15" s="8" t="s">
        <v>50</v>
      </c>
      <c r="E15" s="8" t="s">
        <v>45</v>
      </c>
      <c r="F15" s="8" t="s">
        <v>72</v>
      </c>
      <c r="G15" s="8" t="s">
        <v>47</v>
      </c>
      <c r="H15" s="8">
        <v>1238352</v>
      </c>
      <c r="I15" s="30">
        <v>1526372472184</v>
      </c>
      <c r="J15" s="8" t="s">
        <v>53</v>
      </c>
      <c r="K15" s="8"/>
    </row>
    <row r="16" spans="1:11" ht="12.75">
      <c r="A16" s="5">
        <v>3</v>
      </c>
      <c r="B16" s="8" t="s">
        <v>13</v>
      </c>
      <c r="C16" s="8" t="s">
        <v>51</v>
      </c>
      <c r="D16" s="8" t="s">
        <v>52</v>
      </c>
      <c r="E16" s="8" t="s">
        <v>45</v>
      </c>
      <c r="F16" s="8" t="s">
        <v>46</v>
      </c>
      <c r="G16" s="8" t="s">
        <v>47</v>
      </c>
      <c r="H16" s="8">
        <v>1536212</v>
      </c>
      <c r="I16" s="30">
        <v>7121991823442</v>
      </c>
      <c r="J16" s="8" t="s">
        <v>74</v>
      </c>
      <c r="K16" s="8"/>
    </row>
    <row r="17" spans="1:11" ht="12.75">
      <c r="A17" s="5">
        <v>4</v>
      </c>
      <c r="B17" s="8" t="s">
        <v>14</v>
      </c>
      <c r="C17" s="8" t="s">
        <v>54</v>
      </c>
      <c r="D17" s="8" t="s">
        <v>60</v>
      </c>
      <c r="E17" s="8" t="s">
        <v>70</v>
      </c>
      <c r="F17" s="8" t="s">
        <v>70</v>
      </c>
      <c r="G17" s="8" t="s">
        <v>47</v>
      </c>
      <c r="H17" s="8">
        <v>2345621</v>
      </c>
      <c r="I17" s="30">
        <v>7121498856532</v>
      </c>
      <c r="J17" s="8" t="s">
        <v>75</v>
      </c>
      <c r="K17" s="8"/>
    </row>
    <row r="18" spans="1:11" ht="12.75">
      <c r="A18" s="5">
        <v>5</v>
      </c>
      <c r="B18" s="8" t="s">
        <v>16</v>
      </c>
      <c r="C18" s="8" t="s">
        <v>106</v>
      </c>
      <c r="D18" s="8" t="s">
        <v>61</v>
      </c>
      <c r="E18" s="8" t="s">
        <v>46</v>
      </c>
      <c r="F18" s="8" t="s">
        <v>46</v>
      </c>
      <c r="G18" s="8" t="s">
        <v>47</v>
      </c>
      <c r="H18" s="8">
        <v>7684321</v>
      </c>
      <c r="I18" s="30">
        <v>7121798853322</v>
      </c>
      <c r="J18" s="8" t="s">
        <v>76</v>
      </c>
      <c r="K18" s="8"/>
    </row>
    <row r="19" spans="1:11" ht="12.75">
      <c r="A19" s="5">
        <v>6</v>
      </c>
      <c r="B19" s="8" t="s">
        <v>15</v>
      </c>
      <c r="C19" s="8" t="s">
        <v>55</v>
      </c>
      <c r="D19" s="8" t="s">
        <v>62</v>
      </c>
      <c r="E19" s="8" t="s">
        <v>45</v>
      </c>
      <c r="F19" s="8" t="s">
        <v>46</v>
      </c>
      <c r="G19" s="8" t="s">
        <v>47</v>
      </c>
      <c r="H19" s="8">
        <v>8793452</v>
      </c>
      <c r="I19" s="30">
        <v>7121992823732</v>
      </c>
      <c r="J19" s="8" t="s">
        <v>77</v>
      </c>
      <c r="K19" s="8"/>
    </row>
    <row r="20" spans="1:11" ht="12.75">
      <c r="A20" s="5">
        <v>7</v>
      </c>
      <c r="B20" s="8" t="s">
        <v>17</v>
      </c>
      <c r="C20" s="8" t="s">
        <v>87</v>
      </c>
      <c r="D20" s="8" t="s">
        <v>63</v>
      </c>
      <c r="E20" s="8" t="s">
        <v>45</v>
      </c>
      <c r="F20" s="8" t="s">
        <v>46</v>
      </c>
      <c r="G20" s="8" t="s">
        <v>47</v>
      </c>
      <c r="H20" s="8">
        <v>8884532</v>
      </c>
      <c r="I20" s="30">
        <v>7121998785332</v>
      </c>
      <c r="J20" s="8" t="s">
        <v>78</v>
      </c>
      <c r="K20" s="8"/>
    </row>
    <row r="21" spans="1:11" ht="12.75">
      <c r="A21" s="5">
        <v>8</v>
      </c>
      <c r="B21" s="8" t="s">
        <v>18</v>
      </c>
      <c r="C21" s="8" t="s">
        <v>56</v>
      </c>
      <c r="D21" s="8" t="s">
        <v>64</v>
      </c>
      <c r="E21" s="8" t="s">
        <v>71</v>
      </c>
      <c r="F21" s="8" t="s">
        <v>46</v>
      </c>
      <c r="G21" s="8" t="s">
        <v>47</v>
      </c>
      <c r="H21" s="8">
        <v>2253754</v>
      </c>
      <c r="I21" s="30">
        <v>7121998858832</v>
      </c>
      <c r="J21" s="8" t="s">
        <v>79</v>
      </c>
      <c r="K21" s="8"/>
    </row>
    <row r="22" spans="1:11" ht="12.75">
      <c r="A22" s="5">
        <v>9</v>
      </c>
      <c r="B22" s="8" t="s">
        <v>19</v>
      </c>
      <c r="C22" s="8" t="s">
        <v>57</v>
      </c>
      <c r="D22" s="8" t="s">
        <v>65</v>
      </c>
      <c r="E22" s="8" t="s">
        <v>72</v>
      </c>
      <c r="F22" s="8" t="s">
        <v>85</v>
      </c>
      <c r="G22" s="8" t="s">
        <v>47</v>
      </c>
      <c r="H22" s="8">
        <v>2647599</v>
      </c>
      <c r="I22" s="30">
        <v>7121998853832</v>
      </c>
      <c r="J22" s="8" t="s">
        <v>80</v>
      </c>
      <c r="K22" s="8"/>
    </row>
    <row r="23" spans="1:11" ht="12.75">
      <c r="A23" s="5">
        <v>10</v>
      </c>
      <c r="B23" s="8" t="s">
        <v>20</v>
      </c>
      <c r="C23" s="8" t="s">
        <v>105</v>
      </c>
      <c r="D23" s="8" t="s">
        <v>66</v>
      </c>
      <c r="E23" s="8" t="s">
        <v>86</v>
      </c>
      <c r="F23" s="8" t="s">
        <v>86</v>
      </c>
      <c r="G23" s="8" t="s">
        <v>103</v>
      </c>
      <c r="H23" s="8">
        <v>2637895</v>
      </c>
      <c r="I23" s="30">
        <v>7123399885332</v>
      </c>
      <c r="J23" s="8" t="s">
        <v>81</v>
      </c>
      <c r="K23" s="8"/>
    </row>
    <row r="24" spans="1:11" ht="12.75">
      <c r="A24" s="5">
        <v>11</v>
      </c>
      <c r="B24" s="8" t="s">
        <v>21</v>
      </c>
      <c r="C24" s="8" t="s">
        <v>58</v>
      </c>
      <c r="D24" s="8" t="s">
        <v>67</v>
      </c>
      <c r="E24" s="8" t="s">
        <v>45</v>
      </c>
      <c r="F24" s="8" t="s">
        <v>46</v>
      </c>
      <c r="G24" s="8" t="s">
        <v>47</v>
      </c>
      <c r="H24" s="8">
        <v>4789321</v>
      </c>
      <c r="I24" s="30">
        <v>7121993882332</v>
      </c>
      <c r="J24" s="8" t="s">
        <v>82</v>
      </c>
      <c r="K24" s="8"/>
    </row>
    <row r="25" spans="1:11" ht="12.75">
      <c r="A25" s="5">
        <v>12</v>
      </c>
      <c r="B25" s="8" t="s">
        <v>22</v>
      </c>
      <c r="C25" s="8" t="s">
        <v>59</v>
      </c>
      <c r="D25" s="8" t="s">
        <v>68</v>
      </c>
      <c r="E25" s="8" t="s">
        <v>73</v>
      </c>
      <c r="F25" s="8" t="s">
        <v>102</v>
      </c>
      <c r="G25" s="8" t="s">
        <v>47</v>
      </c>
      <c r="H25" s="8">
        <v>8574985</v>
      </c>
      <c r="I25" s="30">
        <v>7121998953332</v>
      </c>
      <c r="J25" s="8" t="s">
        <v>83</v>
      </c>
      <c r="K25" s="8"/>
    </row>
    <row r="26" spans="1:11" ht="12.75">
      <c r="A26" s="5">
        <v>13</v>
      </c>
      <c r="B26" s="8" t="s">
        <v>104</v>
      </c>
      <c r="C26" s="8" t="s">
        <v>88</v>
      </c>
      <c r="D26" s="8" t="s">
        <v>69</v>
      </c>
      <c r="E26" s="8" t="s">
        <v>45</v>
      </c>
      <c r="F26" s="8" t="s">
        <v>85</v>
      </c>
      <c r="G26" s="8" t="s">
        <v>47</v>
      </c>
      <c r="H26" s="8">
        <v>5419991</v>
      </c>
      <c r="I26" s="30">
        <v>7121998353432</v>
      </c>
      <c r="J26" s="8" t="s">
        <v>84</v>
      </c>
      <c r="K26" s="8"/>
    </row>
  </sheetData>
  <sheetProtection/>
  <mergeCells count="7">
    <mergeCell ref="E9:F9"/>
    <mergeCell ref="E10:F10"/>
    <mergeCell ref="E11:F11"/>
    <mergeCell ref="A2:K3"/>
    <mergeCell ref="E6:F6"/>
    <mergeCell ref="E7:F7"/>
    <mergeCell ref="E8:F8"/>
  </mergeCells>
  <dataValidations count="1">
    <dataValidation type="custom" allowBlank="1" showInputMessage="1" showErrorMessage="1" sqref="B19">
      <formula1>C19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O51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2" max="2" width="11.8515625" style="0" customWidth="1"/>
    <col min="3" max="3" width="14.28125" style="0" customWidth="1"/>
    <col min="10" max="10" width="10.421875" style="0" bestFit="1" customWidth="1"/>
  </cols>
  <sheetData>
    <row r="1" spans="2:15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2.75">
      <c r="B2" s="9"/>
      <c r="C2" s="9"/>
      <c r="D2" s="9"/>
      <c r="E2" s="9"/>
      <c r="F2" s="9"/>
      <c r="G2" s="9"/>
      <c r="H2" s="26" t="s">
        <v>42</v>
      </c>
      <c r="I2" s="26"/>
      <c r="J2" s="19" t="str">
        <f>VLOOKUP($D$12,'MATICNA KNJIGA'!$B$13:$J$26,9,FALSE)</f>
        <v>2013/8</v>
      </c>
      <c r="K2" s="26" t="s">
        <v>91</v>
      </c>
      <c r="L2" s="26"/>
      <c r="M2" s="37">
        <f>'MATICNA KNJIGA'!G9</f>
        <v>41772</v>
      </c>
      <c r="N2" s="27"/>
      <c r="O2" s="9"/>
    </row>
    <row r="3" spans="2:15" ht="12.75">
      <c r="B3" s="9" t="s">
        <v>40</v>
      </c>
      <c r="C3" s="27">
        <f>VLOOKUP(D12,'MATICNA KNJIGA'!B13:J26,7,FALSE)</f>
        <v>2253754</v>
      </c>
      <c r="D3" s="27"/>
      <c r="E3" s="27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2.75">
      <c r="B4" s="9" t="s">
        <v>89</v>
      </c>
      <c r="C4" s="31">
        <f>VLOOKUP($D$12,'MATICNA KNJIGA'!$B$13:$J$26,8,FALSE)</f>
        <v>7121998858832</v>
      </c>
      <c r="D4" s="32"/>
      <c r="E4" s="32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40.5" customHeight="1">
      <c r="B7" s="9"/>
      <c r="C7" s="9"/>
      <c r="D7" s="28" t="s">
        <v>90</v>
      </c>
      <c r="E7" s="26"/>
      <c r="F7" s="26"/>
      <c r="G7" s="26"/>
      <c r="H7" s="26"/>
      <c r="I7" s="26"/>
      <c r="J7" s="26"/>
      <c r="K7" s="26"/>
      <c r="L7" s="26"/>
      <c r="M7" s="9"/>
      <c r="N7" s="9"/>
      <c r="O7" s="9"/>
    </row>
    <row r="8" spans="2:15" ht="12.7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2.7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39.75" customHeight="1">
      <c r="B12" s="9"/>
      <c r="C12" s="9"/>
      <c r="D12" s="29" t="s">
        <v>18</v>
      </c>
      <c r="E12" s="29"/>
      <c r="F12" s="29"/>
      <c r="G12" s="29"/>
      <c r="H12" s="29"/>
      <c r="I12" s="29"/>
      <c r="J12" s="29"/>
      <c r="K12" s="9"/>
      <c r="L12" s="9"/>
      <c r="M12" s="9"/>
      <c r="N12" s="9"/>
      <c r="O12" s="9"/>
    </row>
    <row r="13" spans="2:15" ht="12.75">
      <c r="B13" s="9"/>
      <c r="C13" s="9"/>
      <c r="D13" s="9"/>
      <c r="E13" s="9"/>
      <c r="F13" s="26" t="s">
        <v>34</v>
      </c>
      <c r="G13" s="26"/>
      <c r="H13" s="26"/>
      <c r="I13" s="9"/>
      <c r="J13" s="9"/>
      <c r="K13" s="9"/>
      <c r="L13" s="9"/>
      <c r="M13" s="9"/>
      <c r="N13" s="9"/>
      <c r="O13" s="9"/>
    </row>
    <row r="14" spans="2:15" ht="12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2:15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ht="12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2:15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 ht="12.75">
      <c r="B18" s="27" t="str">
        <f>VLOOKUP($D$12,'MATICNA KNJIGA'!$B$13:$J$26,2,FALSE)</f>
        <v>Mirko</v>
      </c>
      <c r="C18" s="27"/>
      <c r="D18" s="27"/>
      <c r="E18" s="9"/>
      <c r="F18" s="27" t="str">
        <f>VLOOKUP($D$12,'MATICNA KNJIGA'!$B$13:$J$26,3,FALSE)</f>
        <v>07.07.1998</v>
      </c>
      <c r="G18" s="27"/>
      <c r="H18" s="27"/>
      <c r="I18" s="9"/>
      <c r="J18" s="18" t="s">
        <v>92</v>
      </c>
      <c r="K18" s="27" t="str">
        <f>VLOOKUP($D$12,'MATICNA KNJIGA'!$B$13:$J$26,4,FALSE)</f>
        <v>Novi Pazar</v>
      </c>
      <c r="L18" s="27"/>
      <c r="M18" s="27"/>
      <c r="N18" s="9"/>
      <c r="O18" s="9"/>
    </row>
    <row r="19" spans="2:15" ht="12.75">
      <c r="B19" s="26" t="s">
        <v>35</v>
      </c>
      <c r="C19" s="26"/>
      <c r="D19" s="26"/>
      <c r="E19" s="9"/>
      <c r="F19" s="26" t="s">
        <v>36</v>
      </c>
      <c r="G19" s="26"/>
      <c r="H19" s="26"/>
      <c r="I19" s="9"/>
      <c r="J19" s="9"/>
      <c r="K19" s="26" t="s">
        <v>37</v>
      </c>
      <c r="L19" s="26"/>
      <c r="M19" s="26"/>
      <c r="N19" s="9"/>
      <c r="O19" s="9"/>
    </row>
    <row r="20" spans="2:15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ht="12.75">
      <c r="B21" s="18" t="s">
        <v>38</v>
      </c>
      <c r="C21" s="27" t="str">
        <f>VLOOKUP($D$12,'MATICNA KNJIGA'!$B$13:$J$26,5,FALSE)</f>
        <v>Zvecan</v>
      </c>
      <c r="D21" s="27"/>
      <c r="E21" s="27"/>
      <c r="F21" s="9"/>
      <c r="G21" s="18" t="s">
        <v>39</v>
      </c>
      <c r="H21" s="9"/>
      <c r="I21" s="27" t="str">
        <f>VLOOKUP($D$12,'MATICNA KNJIGA'!$B$13:$J$26,6,FALSE)</f>
        <v>Srbija</v>
      </c>
      <c r="J21" s="27"/>
      <c r="K21" s="27"/>
      <c r="L21" s="9"/>
      <c r="M21" s="9"/>
      <c r="N21" s="9"/>
      <c r="O21" s="9"/>
    </row>
    <row r="22" spans="2:15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>
      <c r="B23" s="26" t="s">
        <v>93</v>
      </c>
      <c r="C23" s="26"/>
      <c r="D23" s="26"/>
      <c r="E23" s="27" t="str">
        <f>'MATICNA KNJIGA'!G11</f>
        <v>2013/14</v>
      </c>
      <c r="F23" s="27"/>
      <c r="G23" s="18" t="s">
        <v>94</v>
      </c>
      <c r="H23" s="9"/>
      <c r="I23" s="27" t="str">
        <f>'MATICNA KNJIGA'!G10</f>
        <v>Prvi</v>
      </c>
      <c r="J23" s="27"/>
      <c r="K23" s="18" t="s">
        <v>95</v>
      </c>
      <c r="L23" s="9"/>
      <c r="M23" s="9"/>
      <c r="N23" s="9"/>
      <c r="O23" s="9"/>
    </row>
    <row r="24" spans="2:15" ht="12.75">
      <c r="B24" s="9"/>
      <c r="C24" s="9"/>
      <c r="D24" s="9"/>
      <c r="E24" s="9"/>
      <c r="F24" s="9"/>
      <c r="G24" s="9"/>
      <c r="H24" s="9"/>
      <c r="I24" s="26" t="s">
        <v>96</v>
      </c>
      <c r="J24" s="26"/>
      <c r="K24" s="9"/>
      <c r="L24" s="9"/>
      <c r="M24" s="9"/>
      <c r="N24" s="9"/>
      <c r="O24" s="9"/>
    </row>
    <row r="25" spans="2:15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.75">
      <c r="B26" s="26" t="s">
        <v>97</v>
      </c>
      <c r="C26" s="26"/>
      <c r="D26" s="26"/>
      <c r="E26" s="26"/>
      <c r="F26" s="26"/>
      <c r="G26" s="9"/>
      <c r="H26" s="9"/>
      <c r="I26" s="9"/>
      <c r="J26" s="9"/>
      <c r="K26" s="9"/>
      <c r="L26" s="9"/>
      <c r="M26" s="9"/>
      <c r="N26" s="9"/>
      <c r="O26" s="9"/>
    </row>
    <row r="27" spans="2:15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>
      <c r="B28" s="9"/>
      <c r="C28" s="20" t="s">
        <v>98</v>
      </c>
      <c r="D28" s="20" t="s">
        <v>101</v>
      </c>
      <c r="E28" s="20"/>
      <c r="F28" s="27">
        <f>VLOOKUP($D$12,'KRAJ SKOLSKE GODINE'!$B$2:$Q$14,MATCH(C28,'KRAJ SKOLSKE GODINE'!$B$1:$Q$1,0),FALSE)</f>
        <v>2</v>
      </c>
      <c r="G28" s="27"/>
      <c r="H28" s="21"/>
      <c r="I28" s="9"/>
      <c r="J28" s="9"/>
      <c r="K28" s="9"/>
      <c r="L28" s="9"/>
      <c r="M28" s="9"/>
      <c r="N28" s="9"/>
      <c r="O28" s="9"/>
    </row>
    <row r="29" spans="2:15" ht="12.75">
      <c r="B29" s="9"/>
      <c r="C29" s="21" t="s">
        <v>100</v>
      </c>
      <c r="D29" s="20" t="s">
        <v>101</v>
      </c>
      <c r="E29" s="20"/>
      <c r="F29" s="25">
        <f>VLOOKUP($D$12,'KRAJ SKOLSKE GODINE'!$B$2:$Q$14,MATCH(C29,'KRAJ SKOLSKE GODINE'!$B$1:$Q$1,0),FALSE)</f>
        <v>3</v>
      </c>
      <c r="G29" s="25"/>
      <c r="H29" s="9"/>
      <c r="I29" s="9"/>
      <c r="J29" s="9"/>
      <c r="K29" s="9"/>
      <c r="L29" s="9"/>
      <c r="M29" s="9"/>
      <c r="N29" s="9"/>
      <c r="O29" s="9"/>
    </row>
    <row r="30" spans="2:15" ht="12.75">
      <c r="B30" s="9"/>
      <c r="C30" s="20" t="s">
        <v>0</v>
      </c>
      <c r="D30" s="20" t="s">
        <v>101</v>
      </c>
      <c r="E30" s="20"/>
      <c r="F30" s="25">
        <f>VLOOKUP($D$12,'KRAJ SKOLSKE GODINE'!$B$2:$Q$14,MATCH(C30,'KRAJ SKOLSKE GODINE'!$B$1:$Q$1,0),FALSE)</f>
        <v>4</v>
      </c>
      <c r="G30" s="25"/>
      <c r="H30" s="9"/>
      <c r="I30" s="9"/>
      <c r="J30" s="9"/>
      <c r="K30" s="9"/>
      <c r="L30" s="9"/>
      <c r="M30" s="9"/>
      <c r="N30" s="9"/>
      <c r="O30" s="9"/>
    </row>
    <row r="31" spans="2:15" ht="12.75">
      <c r="B31" s="9"/>
      <c r="C31" s="20" t="s">
        <v>1</v>
      </c>
      <c r="D31" s="20" t="s">
        <v>101</v>
      </c>
      <c r="E31" s="20"/>
      <c r="F31" s="25">
        <f>VLOOKUP($D$12,'KRAJ SKOLSKE GODINE'!$B$2:$Q$14,MATCH(C31,'KRAJ SKOLSKE GODINE'!$B$1:$Q$1,0),FALSE)</f>
        <v>5</v>
      </c>
      <c r="G31" s="25"/>
      <c r="H31" s="9"/>
      <c r="I31" s="9"/>
      <c r="J31" s="9"/>
      <c r="K31" s="9"/>
      <c r="L31" s="9"/>
      <c r="M31" s="9"/>
      <c r="N31" s="9"/>
      <c r="O31" s="9"/>
    </row>
    <row r="32" spans="2:15" ht="12.75">
      <c r="B32" s="9"/>
      <c r="C32" s="20" t="s">
        <v>2</v>
      </c>
      <c r="D32" s="20" t="s">
        <v>101</v>
      </c>
      <c r="E32" s="20"/>
      <c r="F32" s="25">
        <f>VLOOKUP($D$12,'KRAJ SKOLSKE GODINE'!$B$2:$Q$14,MATCH(C32,'KRAJ SKOLSKE GODINE'!$B$1:$Q$1,0),FALSE)</f>
        <v>5</v>
      </c>
      <c r="G32" s="25"/>
      <c r="H32" s="9"/>
      <c r="I32" s="9"/>
      <c r="J32" s="9"/>
      <c r="K32" s="9"/>
      <c r="L32" s="9"/>
      <c r="M32" s="9"/>
      <c r="N32" s="9"/>
      <c r="O32" s="9"/>
    </row>
    <row r="33" spans="2:15" ht="12.75">
      <c r="B33" s="9"/>
      <c r="C33" s="20" t="s">
        <v>3</v>
      </c>
      <c r="D33" s="20" t="s">
        <v>101</v>
      </c>
      <c r="E33" s="20"/>
      <c r="F33" s="25">
        <f>VLOOKUP($D$12,'KRAJ SKOLSKE GODINE'!$B$2:$Q$14,MATCH(C33,'KRAJ SKOLSKE GODINE'!$B$1:$Q$1,0),FALSE)</f>
        <v>5</v>
      </c>
      <c r="G33" s="25"/>
      <c r="H33" s="9"/>
      <c r="I33" s="9"/>
      <c r="J33" s="9"/>
      <c r="K33" s="9"/>
      <c r="L33" s="9"/>
      <c r="M33" s="9"/>
      <c r="N33" s="9"/>
      <c r="O33" s="9"/>
    </row>
    <row r="34" spans="2:15" ht="12.75">
      <c r="B34" s="9"/>
      <c r="C34" s="21" t="s">
        <v>99</v>
      </c>
      <c r="D34" s="20" t="s">
        <v>101</v>
      </c>
      <c r="E34" s="20"/>
      <c r="F34" s="25">
        <f>VLOOKUP($D$12,'KRAJ SKOLSKE GODINE'!$B$2:$Q$14,MATCH(C34,'KRAJ SKOLSKE GODINE'!$B$1:$Q$1,0),FALSE)</f>
        <v>5</v>
      </c>
      <c r="G34" s="25"/>
      <c r="H34" s="9"/>
      <c r="I34" s="9"/>
      <c r="J34" s="9"/>
      <c r="K34" s="9"/>
      <c r="L34" s="9"/>
      <c r="M34" s="9"/>
      <c r="N34" s="9"/>
      <c r="O34" s="9"/>
    </row>
    <row r="35" spans="2:15" ht="12.75">
      <c r="B35" s="9"/>
      <c r="C35" s="20" t="s">
        <v>4</v>
      </c>
      <c r="D35" s="20" t="s">
        <v>101</v>
      </c>
      <c r="E35" s="20"/>
      <c r="F35" s="25">
        <f>VLOOKUP($D$12,'KRAJ SKOLSKE GODINE'!$B$2:$Q$14,MATCH(C35,'KRAJ SKOLSKE GODINE'!$B$1:$Q$1,0),FALSE)</f>
        <v>4</v>
      </c>
      <c r="G35" s="25"/>
      <c r="H35" s="9"/>
      <c r="I35" s="9"/>
      <c r="J35" s="9"/>
      <c r="K35" s="9"/>
      <c r="L35" s="9"/>
      <c r="M35" s="9"/>
      <c r="N35" s="9"/>
      <c r="O35" s="9"/>
    </row>
    <row r="36" spans="2:15" ht="12.75">
      <c r="B36" s="9"/>
      <c r="C36" s="20" t="s">
        <v>5</v>
      </c>
      <c r="D36" s="20" t="s">
        <v>101</v>
      </c>
      <c r="E36" s="20"/>
      <c r="F36" s="25">
        <f>VLOOKUP($D$12,'KRAJ SKOLSKE GODINE'!$B$2:$Q$14,MATCH(C36,'KRAJ SKOLSKE GODINE'!$B$1:$Q$1,0),FALSE)</f>
        <v>5</v>
      </c>
      <c r="G36" s="25"/>
      <c r="H36" s="9"/>
      <c r="I36" s="9"/>
      <c r="J36" s="9"/>
      <c r="K36" s="9"/>
      <c r="L36" s="9"/>
      <c r="M36" s="9"/>
      <c r="N36" s="9"/>
      <c r="O36" s="9"/>
    </row>
    <row r="37" spans="2:15" ht="12.75">
      <c r="B37" s="9"/>
      <c r="C37" s="20" t="s">
        <v>6</v>
      </c>
      <c r="D37" s="20" t="s">
        <v>101</v>
      </c>
      <c r="E37" s="20"/>
      <c r="F37" s="25">
        <f>VLOOKUP($D$12,'KRAJ SKOLSKE GODINE'!$B$2:$Q$14,MATCH(C37,'KRAJ SKOLSKE GODINE'!$B$1:$Q$1,0),FALSE)</f>
        <v>2</v>
      </c>
      <c r="G37" s="25"/>
      <c r="H37" s="9"/>
      <c r="I37" s="9"/>
      <c r="J37" s="9"/>
      <c r="K37" s="9"/>
      <c r="L37" s="9"/>
      <c r="M37" s="9"/>
      <c r="N37" s="9"/>
      <c r="O37" s="9"/>
    </row>
    <row r="38" spans="2:15" ht="12.75">
      <c r="B38" s="9"/>
      <c r="C38" s="20" t="s">
        <v>7</v>
      </c>
      <c r="D38" s="20" t="s">
        <v>101</v>
      </c>
      <c r="E38" s="20"/>
      <c r="F38" s="25">
        <f>VLOOKUP($D$12,'KRAJ SKOLSKE GODINE'!$B$2:$Q$14,MATCH(C38,'KRAJ SKOLSKE GODINE'!$B$1:$Q$1,0),FALSE)</f>
        <v>2</v>
      </c>
      <c r="G38" s="25"/>
      <c r="H38" s="9"/>
      <c r="I38" s="9"/>
      <c r="J38" s="9"/>
      <c r="K38" s="9"/>
      <c r="L38" s="9"/>
      <c r="M38" s="9"/>
      <c r="N38" s="9"/>
      <c r="O38" s="9"/>
    </row>
    <row r="39" spans="2:15" ht="12.75">
      <c r="B39" s="9"/>
      <c r="C39" s="20" t="s">
        <v>8</v>
      </c>
      <c r="D39" s="20" t="s">
        <v>101</v>
      </c>
      <c r="E39" s="20"/>
      <c r="F39" s="25">
        <f>VLOOKUP($D$12,'KRAJ SKOLSKE GODINE'!$B$2:$Q$14,MATCH(C39,'KRAJ SKOLSKE GODINE'!$B$1:$Q$1,0),FALSE)</f>
        <v>3</v>
      </c>
      <c r="G39" s="25"/>
      <c r="H39" s="9"/>
      <c r="I39" s="9"/>
      <c r="J39" s="9"/>
      <c r="K39" s="9"/>
      <c r="L39" s="9"/>
      <c r="M39" s="9"/>
      <c r="N39" s="9"/>
      <c r="O39" s="9"/>
    </row>
    <row r="40" spans="2:15" ht="12.75">
      <c r="B40" s="9"/>
      <c r="C40" s="21" t="s">
        <v>9</v>
      </c>
      <c r="D40" s="20" t="s">
        <v>101</v>
      </c>
      <c r="E40" s="20"/>
      <c r="F40" s="25" t="str">
        <f>VLOOKUP($D$12,'KRAJ SKOLSKE GODINE'!$B$2:$Q$14,MATCH(C40,'KRAJ SKOLSKE GODINE'!$B$1:$Q$1,0),FALSE)</f>
        <v>Zadovoljava</v>
      </c>
      <c r="G40" s="25"/>
      <c r="H40" s="9"/>
      <c r="I40" s="9"/>
      <c r="J40" s="9"/>
      <c r="K40" s="9"/>
      <c r="L40" s="9"/>
      <c r="M40" s="9"/>
      <c r="N40" s="9"/>
      <c r="O40" s="9"/>
    </row>
    <row r="41" spans="2:15" ht="12.75">
      <c r="B41" s="9"/>
      <c r="C41" s="20" t="s">
        <v>10</v>
      </c>
      <c r="D41" s="20" t="s">
        <v>101</v>
      </c>
      <c r="E41" s="20"/>
      <c r="F41" s="25">
        <f>VLOOKUP($D$12,'KRAJ SKOLSKE GODINE'!$B$2:$Q$14,MATCH(C41,'KRAJ SKOLSKE GODINE'!$B$1:$Q$1,0),FALSE)</f>
        <v>5</v>
      </c>
      <c r="G41" s="25"/>
      <c r="H41" s="9"/>
      <c r="I41" s="9"/>
      <c r="J41" s="9"/>
      <c r="K41" s="9"/>
      <c r="L41" s="9"/>
      <c r="M41" s="9"/>
      <c r="N41" s="9"/>
      <c r="O41" s="9"/>
    </row>
    <row r="42" spans="2:15" ht="12.75">
      <c r="B42" s="9"/>
      <c r="C42" s="9"/>
      <c r="D42" s="20"/>
      <c r="E42" s="20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2:15" ht="12.75">
      <c r="B43" s="9"/>
      <c r="C43" s="9"/>
      <c r="D43" s="20"/>
      <c r="E43" s="20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15" ht="12.75">
      <c r="B44" s="9"/>
      <c r="C44" s="9"/>
      <c r="D44" s="20"/>
      <c r="E44" s="20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15" ht="12.75">
      <c r="B45" s="9"/>
      <c r="C45" s="9" t="s">
        <v>107</v>
      </c>
      <c r="D45" s="27">
        <f>AVERAGE(F28:G39)</f>
        <v>3.75</v>
      </c>
      <c r="E45" s="27"/>
      <c r="F45" s="9"/>
      <c r="G45" s="9"/>
      <c r="H45" s="27"/>
      <c r="I45" s="27"/>
      <c r="J45" s="27"/>
      <c r="K45" s="9"/>
      <c r="L45" s="9"/>
      <c r="M45" s="9"/>
      <c r="N45" s="9"/>
      <c r="O45" s="9"/>
    </row>
    <row r="46" spans="2:15" ht="12.75">
      <c r="B46" s="9"/>
      <c r="C46" s="9"/>
      <c r="D46" s="9"/>
      <c r="E46" s="9"/>
      <c r="F46" s="9"/>
      <c r="G46" s="9"/>
      <c r="H46" s="26" t="s">
        <v>108</v>
      </c>
      <c r="I46" s="26"/>
      <c r="J46" s="26"/>
      <c r="K46" s="9"/>
      <c r="L46" s="9"/>
      <c r="M46" s="9"/>
      <c r="N46" s="9"/>
      <c r="O46" s="9"/>
    </row>
    <row r="47" spans="2:15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2:15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2:15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</sheetData>
  <sheetProtection/>
  <mergeCells count="37">
    <mergeCell ref="F36:G36"/>
    <mergeCell ref="F41:G41"/>
    <mergeCell ref="F37:G37"/>
    <mergeCell ref="F38:G38"/>
    <mergeCell ref="F39:G39"/>
    <mergeCell ref="F40:G40"/>
    <mergeCell ref="D7:L7"/>
    <mergeCell ref="D12:J12"/>
    <mergeCell ref="B19:D19"/>
    <mergeCell ref="B18:D18"/>
    <mergeCell ref="F19:H19"/>
    <mergeCell ref="F18:H18"/>
    <mergeCell ref="M2:N2"/>
    <mergeCell ref="C21:E21"/>
    <mergeCell ref="I21:K21"/>
    <mergeCell ref="K18:M18"/>
    <mergeCell ref="F13:H13"/>
    <mergeCell ref="H2:I2"/>
    <mergeCell ref="K2:L2"/>
    <mergeCell ref="K19:M19"/>
    <mergeCell ref="C3:E3"/>
    <mergeCell ref="I24:J24"/>
    <mergeCell ref="I23:J23"/>
    <mergeCell ref="D45:E45"/>
    <mergeCell ref="H46:J46"/>
    <mergeCell ref="H45:J45"/>
    <mergeCell ref="B26:F26"/>
    <mergeCell ref="F28:G28"/>
    <mergeCell ref="F29:G29"/>
    <mergeCell ref="F34:G34"/>
    <mergeCell ref="F35:G35"/>
    <mergeCell ref="F30:G30"/>
    <mergeCell ref="F31:G31"/>
    <mergeCell ref="F32:G32"/>
    <mergeCell ref="F33:G33"/>
    <mergeCell ref="B23:D23"/>
    <mergeCell ref="E23:F23"/>
  </mergeCells>
  <dataValidations count="1">
    <dataValidation type="list" allowBlank="1" showInputMessage="1" showErrorMessage="1" sqref="D12:J12">
      <formula1>Ucenici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Arimal</dc:creator>
  <cp:keywords/>
  <dc:description/>
  <cp:lastModifiedBy>Korisnik</cp:lastModifiedBy>
  <dcterms:created xsi:type="dcterms:W3CDTF">2014-05-26T21:07:49Z</dcterms:created>
  <dcterms:modified xsi:type="dcterms:W3CDTF">2014-05-20T08:56:57Z</dcterms:modified>
  <cp:category/>
  <cp:version/>
  <cp:contentType/>
  <cp:contentStatus/>
</cp:coreProperties>
</file>