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0"/>
  </bookViews>
  <sheets>
    <sheet name="Sheet1" sheetId="1" r:id="rId1"/>
    <sheet name="Sheet2" sheetId="2" r:id="rId2"/>
    <sheet name="Sheet3" sheetId="3" r:id="rId3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<sst xmlns="http://schemas.openxmlformats.org/spreadsheetml/2006/main" count="74" uniqueCount="31">
  <si>
    <t>Firma1</t>
  </si>
  <si>
    <t>Firma2</t>
  </si>
  <si>
    <t>Firma3</t>
  </si>
  <si>
    <t>Firma4</t>
  </si>
  <si>
    <t>Firma5</t>
  </si>
  <si>
    <t>Firma6</t>
  </si>
  <si>
    <t>Firma7</t>
  </si>
  <si>
    <t>Firma8</t>
  </si>
  <si>
    <t>Firma9</t>
  </si>
  <si>
    <t>Firma10</t>
  </si>
  <si>
    <t>IDfirme</t>
  </si>
  <si>
    <t>tabFirma</t>
  </si>
  <si>
    <t>IDkategorije</t>
  </si>
  <si>
    <t>Kat1</t>
  </si>
  <si>
    <t>Kat2</t>
  </si>
  <si>
    <t>Kat3</t>
  </si>
  <si>
    <t>Kat4</t>
  </si>
  <si>
    <t>Kat5</t>
  </si>
  <si>
    <t>Kat6</t>
  </si>
  <si>
    <t>Kat7</t>
  </si>
  <si>
    <t>Kat8</t>
  </si>
  <si>
    <t>Kat9</t>
  </si>
  <si>
    <t>Kat10</t>
  </si>
  <si>
    <t>Kategorija</t>
  </si>
  <si>
    <t>tabKategorije</t>
  </si>
  <si>
    <t>IDevidencije</t>
  </si>
  <si>
    <t>....</t>
  </si>
  <si>
    <t>........</t>
  </si>
  <si>
    <t>tabEvidencije</t>
  </si>
  <si>
    <t>QueryAnaliza</t>
  </si>
  <si>
    <t>Naziv firme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</si>
</sst>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1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7"/>
  <sheetViews>
    <sheetView tabSelected="1" zoomScalePageLayoutView="0" workbookViewId="0" topLeftCell="A1">
      <selection activeCell="M27" sqref="M27"/>
    </sheetView>
  </sheetViews>
  <sheetFormatPr defaultColWidth="9.140625" defaultRowHeight="15"/>
  <cols>
    <col min="1" max="1" width="7.7109375" style="0" bestFit="1" customWidth="1"/>
    <col min="2" max="2" width="11.140625" style="0" bestFit="1" customWidth="1"/>
    <col min="4" max="4" width="11.7109375" style="0" bestFit="1" customWidth="1"/>
    <col min="5" max="5" width="10.00390625" style="0" bestFit="1" customWidth="1"/>
    <col min="8" max="8" width="12.140625" style="0" bestFit="1" customWidth="1"/>
    <col min="10" max="10" width="11.8515625" style="0" bestFit="1" customWidth="1"/>
  </cols>
  <sheetData>
    <row r="2" spans="1:8" ht="15">
      <c r="A2" s="1" t="s">
        <v>11</v>
      </c>
      <c r="D2" s="1" t="s">
        <v>24</v>
      </c>
      <c r="H2" s="1" t="s">
        <v>28</v>
      </c>
    </row>
    <row r="3" spans="1:12" ht="15">
      <c r="A3" s="2" t="s">
        <v>10</v>
      </c>
      <c r="B3" s="2" t="s">
        <v>30</v>
      </c>
      <c r="D3" s="2" t="s">
        <v>12</v>
      </c>
      <c r="E3" s="2" t="s">
        <v>23</v>
      </c>
      <c r="H3" s="2" t="s">
        <v>25</v>
      </c>
      <c r="I3" s="2" t="s">
        <v>10</v>
      </c>
      <c r="J3" s="2" t="s">
        <v>12</v>
      </c>
      <c r="K3" s="2" t="s">
        <v>26</v>
      </c>
      <c r="L3" s="2" t="s">
        <v>27</v>
      </c>
    </row>
    <row r="4" spans="1:12" ht="15">
      <c r="A4" s="2">
        <v>1</v>
      </c>
      <c r="B4" s="2" t="s">
        <v>0</v>
      </c>
      <c r="D4" s="2">
        <v>1</v>
      </c>
      <c r="E4" s="2" t="s">
        <v>13</v>
      </c>
      <c r="H4" s="2">
        <v>1</v>
      </c>
      <c r="I4" s="2">
        <v>1</v>
      </c>
      <c r="J4" s="2">
        <v>5</v>
      </c>
      <c r="K4" s="2" t="s">
        <v>26</v>
      </c>
      <c r="L4" s="2" t="s">
        <v>27</v>
      </c>
    </row>
    <row r="5" spans="1:12" ht="15">
      <c r="A5" s="2">
        <v>2</v>
      </c>
      <c r="B5" s="2" t="s">
        <v>1</v>
      </c>
      <c r="D5" s="2">
        <v>2</v>
      </c>
      <c r="E5" s="2" t="s">
        <v>14</v>
      </c>
      <c r="H5" s="2">
        <v>2</v>
      </c>
      <c r="I5" s="2">
        <v>2</v>
      </c>
      <c r="J5" s="2">
        <v>4</v>
      </c>
      <c r="K5" s="2" t="s">
        <v>26</v>
      </c>
      <c r="L5" s="2" t="s">
        <v>27</v>
      </c>
    </row>
    <row r="6" spans="1:12" ht="15">
      <c r="A6" s="2">
        <v>3</v>
      </c>
      <c r="B6" s="2" t="s">
        <v>2</v>
      </c>
      <c r="D6" s="2">
        <v>3</v>
      </c>
      <c r="E6" s="2" t="s">
        <v>15</v>
      </c>
      <c r="H6" s="2">
        <v>3</v>
      </c>
      <c r="I6" s="2">
        <v>7</v>
      </c>
      <c r="J6" s="2">
        <v>10</v>
      </c>
      <c r="K6" s="2" t="s">
        <v>26</v>
      </c>
      <c r="L6" s="2" t="s">
        <v>27</v>
      </c>
    </row>
    <row r="7" spans="1:12" ht="15">
      <c r="A7" s="2">
        <v>4</v>
      </c>
      <c r="B7" s="2" t="s">
        <v>3</v>
      </c>
      <c r="D7" s="2">
        <v>4</v>
      </c>
      <c r="E7" s="2" t="s">
        <v>16</v>
      </c>
      <c r="H7" s="2">
        <v>4</v>
      </c>
      <c r="I7" s="2">
        <v>7</v>
      </c>
      <c r="J7" s="2">
        <v>10</v>
      </c>
      <c r="K7" s="2" t="s">
        <v>26</v>
      </c>
      <c r="L7" s="2" t="s">
        <v>27</v>
      </c>
    </row>
    <row r="8" spans="1:12" ht="15">
      <c r="A8" s="2">
        <v>5</v>
      </c>
      <c r="B8" s="2" t="s">
        <v>4</v>
      </c>
      <c r="D8" s="2">
        <v>5</v>
      </c>
      <c r="E8" s="2" t="s">
        <v>17</v>
      </c>
      <c r="H8" s="2">
        <v>5</v>
      </c>
      <c r="I8" s="2">
        <v>7</v>
      </c>
      <c r="J8" s="2">
        <v>9</v>
      </c>
      <c r="K8" s="2" t="s">
        <v>26</v>
      </c>
      <c r="L8" s="2" t="s">
        <v>27</v>
      </c>
    </row>
    <row r="9" spans="1:12" ht="15">
      <c r="A9" s="2">
        <v>6</v>
      </c>
      <c r="B9" s="2" t="s">
        <v>5</v>
      </c>
      <c r="D9" s="2">
        <v>6</v>
      </c>
      <c r="E9" s="2" t="s">
        <v>18</v>
      </c>
      <c r="H9" s="2">
        <v>6</v>
      </c>
      <c r="I9" s="2">
        <v>5</v>
      </c>
      <c r="J9" s="2">
        <v>5</v>
      </c>
      <c r="K9" s="2" t="s">
        <v>26</v>
      </c>
      <c r="L9" s="2" t="s">
        <v>27</v>
      </c>
    </row>
    <row r="10" spans="1:12" ht="15">
      <c r="A10" s="2">
        <v>7</v>
      </c>
      <c r="B10" s="2" t="s">
        <v>6</v>
      </c>
      <c r="D10" s="2">
        <v>7</v>
      </c>
      <c r="E10" s="2" t="s">
        <v>19</v>
      </c>
      <c r="H10" s="2">
        <v>7</v>
      </c>
      <c r="I10" s="2">
        <v>4</v>
      </c>
      <c r="J10" s="2">
        <v>4</v>
      </c>
      <c r="K10" s="2" t="s">
        <v>26</v>
      </c>
      <c r="L10" s="2" t="s">
        <v>27</v>
      </c>
    </row>
    <row r="11" spans="1:12" ht="15">
      <c r="A11" s="2">
        <v>8</v>
      </c>
      <c r="B11" s="2" t="s">
        <v>7</v>
      </c>
      <c r="D11" s="2">
        <v>8</v>
      </c>
      <c r="E11" s="2" t="s">
        <v>20</v>
      </c>
      <c r="H11" s="2">
        <v>8</v>
      </c>
      <c r="I11" s="2">
        <v>6</v>
      </c>
      <c r="J11" s="2">
        <v>1</v>
      </c>
      <c r="K11" s="2" t="s">
        <v>26</v>
      </c>
      <c r="L11" s="2" t="s">
        <v>27</v>
      </c>
    </row>
    <row r="12" spans="1:12" ht="15">
      <c r="A12" s="2">
        <v>9</v>
      </c>
      <c r="B12" s="2" t="s">
        <v>8</v>
      </c>
      <c r="D12" s="2">
        <v>9</v>
      </c>
      <c r="E12" s="2" t="s">
        <v>21</v>
      </c>
      <c r="H12" s="2">
        <v>9</v>
      </c>
      <c r="I12" s="2">
        <v>9</v>
      </c>
      <c r="J12" s="2">
        <v>2</v>
      </c>
      <c r="K12" s="2" t="s">
        <v>26</v>
      </c>
      <c r="L12" s="2" t="s">
        <v>27</v>
      </c>
    </row>
    <row r="13" spans="1:12" ht="15">
      <c r="A13" s="2">
        <v>10</v>
      </c>
      <c r="B13" s="2" t="s">
        <v>9</v>
      </c>
      <c r="D13" s="2">
        <v>10</v>
      </c>
      <c r="E13" s="2" t="s">
        <v>22</v>
      </c>
      <c r="H13" s="2">
        <v>10</v>
      </c>
      <c r="I13" s="2">
        <v>3</v>
      </c>
      <c r="J13" s="2">
        <v>10</v>
      </c>
      <c r="K13" s="2" t="s">
        <v>26</v>
      </c>
      <c r="L13" s="2" t="s">
        <v>27</v>
      </c>
    </row>
    <row r="16" ht="15">
      <c r="A16" s="1" t="s">
        <v>29</v>
      </c>
    </row>
    <row r="17" spans="2:12" ht="15">
      <c r="B17" s="2" t="s">
        <v>30</v>
      </c>
      <c r="C17" s="2" t="s">
        <v>13</v>
      </c>
      <c r="D17" s="2" t="s">
        <v>14</v>
      </c>
      <c r="E17" s="2" t="s">
        <v>15</v>
      </c>
      <c r="F17" s="2" t="s">
        <v>16</v>
      </c>
      <c r="G17" s="2" t="s">
        <v>17</v>
      </c>
      <c r="H17" s="2" t="s">
        <v>18</v>
      </c>
      <c r="I17" s="2" t="s">
        <v>19</v>
      </c>
      <c r="J17" s="2" t="s">
        <v>20</v>
      </c>
      <c r="K17" s="2" t="s">
        <v>21</v>
      </c>
      <c r="L17" s="2" t="s">
        <v>22</v>
      </c>
    </row>
    <row r="18" spans="2:12" ht="15">
      <c r="B18" s="2" t="s">
        <v>0</v>
      </c>
      <c r="C18" s="2">
        <f>_xlfn.COUNTIFS(I4:I13,1,J4:J13,1)</f>
        <v>0</v>
      </c>
      <c r="D18" s="2">
        <f>_xlfn.COUNTIFS(I4:I13,1,J4:J13,2)</f>
        <v>0</v>
      </c>
      <c r="E18" s="2">
        <f>_xlfn.COUNTIFS(I4:I13,1,J4:J13,3)</f>
        <v>0</v>
      </c>
      <c r="F18" s="2">
        <f>_xlfn.COUNTIFS(I4:I13,1,J4:J13,4)</f>
        <v>0</v>
      </c>
      <c r="G18" s="2">
        <f>_xlfn.COUNTIFS(I4:I13,1,J4:J13,5)</f>
        <v>1</v>
      </c>
      <c r="H18" s="2">
        <f>_xlfn.COUNTIFS(I4:I13,1,J4:J13,6)</f>
        <v>0</v>
      </c>
      <c r="I18" s="2">
        <f>_xlfn.COUNTIFS(I4:I13,1,J4:J13,7)</f>
        <v>0</v>
      </c>
      <c r="J18" s="2">
        <f>_xlfn.COUNTIFS(I4:I13,1,J4:J13,8)</f>
        <v>0</v>
      </c>
      <c r="K18" s="2">
        <f>_xlfn.COUNTIFS(I4:I13,1,J4:J13,9)</f>
        <v>0</v>
      </c>
      <c r="L18" s="2">
        <f>_xlfn.COUNTIFS(I4:I13,1,J4:J13,10)</f>
        <v>0</v>
      </c>
    </row>
    <row r="19" spans="2:12" ht="15">
      <c r="B19" s="2" t="s">
        <v>1</v>
      </c>
      <c r="C19" s="2">
        <f>_xlfn.COUNTIFS(I4:I13,2,J4:J13,1)</f>
        <v>0</v>
      </c>
      <c r="D19" s="2">
        <f>_xlfn.COUNTIFS(I4:I13,2,J4:J13,2)</f>
        <v>0</v>
      </c>
      <c r="E19" s="2">
        <f>_xlfn.COUNTIFS(I4:I13,2,J4:J13,3)</f>
        <v>0</v>
      </c>
      <c r="F19" s="2">
        <f>_xlfn.COUNTIFS(I4:I13,2,J4:J13,4)</f>
        <v>1</v>
      </c>
      <c r="G19" s="2">
        <f>_xlfn.COUNTIFS(I4:I13,2,J4:J13,5)</f>
        <v>0</v>
      </c>
      <c r="H19" s="2">
        <f>_xlfn.COUNTIFS(I4:I13,2,J4:J13,6)</f>
        <v>0</v>
      </c>
      <c r="I19" s="2">
        <f>_xlfn.COUNTIFS(I4:I13,2,J4:J13,7)</f>
        <v>0</v>
      </c>
      <c r="J19" s="2">
        <f>_xlfn.COUNTIFS(I4:I13,2,J4:J13,8)</f>
        <v>0</v>
      </c>
      <c r="K19" s="2">
        <f>_xlfn.COUNTIFS(I4:I13,2,J4:J13,9)</f>
        <v>0</v>
      </c>
      <c r="L19" s="2">
        <f>_xlfn.COUNTIFS(I4:I13,2,J4:J13,10)</f>
        <v>0</v>
      </c>
    </row>
    <row r="20" spans="2:12" ht="15">
      <c r="B20" s="2" t="s">
        <v>2</v>
      </c>
      <c r="C20" s="2">
        <f>_xlfn.COUNTIFS(I4:I13,3,J4:J13,1)</f>
        <v>0</v>
      </c>
      <c r="D20" s="2">
        <f>_xlfn.COUNTIFS(I4:I13,3,J4:J13,2)</f>
        <v>0</v>
      </c>
      <c r="E20" s="2">
        <f>_xlfn.COUNTIFS(I4:I13,3,J4:J13,3)</f>
        <v>0</v>
      </c>
      <c r="F20" s="2">
        <f>_xlfn.COUNTIFS(I4:I13,3,J4:J13,4)</f>
        <v>0</v>
      </c>
      <c r="G20" s="2">
        <f>_xlfn.COUNTIFS(I4:I13,3,J4:J13,5)</f>
        <v>0</v>
      </c>
      <c r="H20" s="2">
        <f>_xlfn.COUNTIFS(I4:I13,3,J4:J13,6)</f>
        <v>0</v>
      </c>
      <c r="I20" s="2">
        <f>_xlfn.COUNTIFS(I4:I13,3,J4:J13,7)</f>
        <v>0</v>
      </c>
      <c r="J20" s="2">
        <f>_xlfn.COUNTIFS(I4:I13,3,J4:J13,8)</f>
        <v>0</v>
      </c>
      <c r="K20" s="2">
        <f>_xlfn.COUNTIFS(I4:I13,3,J4:J13,9)</f>
        <v>0</v>
      </c>
      <c r="L20" s="2">
        <f>_xlfn.COUNTIFS(I4:I13,3,J4:J13,10)</f>
        <v>1</v>
      </c>
    </row>
    <row r="21" spans="2:12" ht="15">
      <c r="B21" s="2" t="s">
        <v>3</v>
      </c>
      <c r="C21" s="2">
        <f>_xlfn.COUNTIFS(I4:I13,4,J4:J13,1)</f>
        <v>0</v>
      </c>
      <c r="D21" s="2">
        <f>_xlfn.COUNTIFS(I4:I13,4,J4:J13,2)</f>
        <v>0</v>
      </c>
      <c r="E21" s="2">
        <f>_xlfn.COUNTIFS(I4:I13,4,J4:J13,3)</f>
        <v>0</v>
      </c>
      <c r="F21" s="2">
        <f>_xlfn.COUNTIFS(I4:I13,4,J4:J13,4)</f>
        <v>1</v>
      </c>
      <c r="G21" s="2">
        <f>_xlfn.COUNTIFS(I4:I13,4,J4:J13,5)</f>
        <v>0</v>
      </c>
      <c r="H21" s="2">
        <f>_xlfn.COUNTIFS(I4:I13,4,J4:J13,6)</f>
        <v>0</v>
      </c>
      <c r="I21" s="2">
        <f>_xlfn.COUNTIFS(I4:I13,4,J4:J13,7)</f>
        <v>0</v>
      </c>
      <c r="J21" s="2">
        <f>_xlfn.COUNTIFS(I4:I13,4,J4:J13,8)</f>
        <v>0</v>
      </c>
      <c r="K21" s="2">
        <f>_xlfn.COUNTIFS(I4:I13,4,J4:J13,9)</f>
        <v>0</v>
      </c>
      <c r="L21" s="2">
        <f>_xlfn.COUNTIFS(I4:I13,4,J4:J13,10)</f>
        <v>0</v>
      </c>
    </row>
    <row r="22" spans="2:12" ht="15">
      <c r="B22" s="2" t="s">
        <v>4</v>
      </c>
      <c r="C22" s="2">
        <f>_xlfn.COUNTIFS(I4:I13,5,J4:J13,1)</f>
        <v>0</v>
      </c>
      <c r="D22" s="2">
        <f>_xlfn.COUNTIFS(I4:I13,5,J4:J13,2)</f>
        <v>0</v>
      </c>
      <c r="E22" s="2">
        <f>_xlfn.COUNTIFS(I4:I13,5,J4:J13,3)</f>
        <v>0</v>
      </c>
      <c r="F22" s="2">
        <f>_xlfn.COUNTIFS(I4:I13,5,J4:J13,4)</f>
        <v>0</v>
      </c>
      <c r="G22" s="2">
        <f>_xlfn.COUNTIFS(I4:I13,5,J4:J13,5)</f>
        <v>1</v>
      </c>
      <c r="H22" s="2">
        <f>_xlfn.COUNTIFS(I4:I13,5,J4:J13,6)</f>
        <v>0</v>
      </c>
      <c r="I22" s="2">
        <f>_xlfn.COUNTIFS(I4:I13,5,J4:J13,7)</f>
        <v>0</v>
      </c>
      <c r="J22" s="2">
        <f>_xlfn.COUNTIFS(I4:I13,5,J4:J13,8)</f>
        <v>0</v>
      </c>
      <c r="K22" s="2">
        <f>_xlfn.COUNTIFS(I4:I13,5,J4:J13,9)</f>
        <v>0</v>
      </c>
      <c r="L22" s="2">
        <f>_xlfn.COUNTIFS(I4:I13,5,J4:J13,10)</f>
        <v>0</v>
      </c>
    </row>
    <row r="23" spans="2:12" ht="15">
      <c r="B23" s="2" t="s">
        <v>5</v>
      </c>
      <c r="C23" s="2">
        <f>_xlfn.COUNTIFS(I4:I13,6,J4:J13,1)</f>
        <v>1</v>
      </c>
      <c r="D23" s="2">
        <f>_xlfn.COUNTIFS(I4:I13,6,J4:J13,2)</f>
        <v>0</v>
      </c>
      <c r="E23" s="2">
        <f>_xlfn.COUNTIFS(I4:I13,6,J4:J13,3)</f>
        <v>0</v>
      </c>
      <c r="F23" s="2">
        <f>_xlfn.COUNTIFS(I4:I13,6,J4:J13,4)</f>
        <v>0</v>
      </c>
      <c r="G23" s="2">
        <f>_xlfn.COUNTIFS(I4:I13,6,J4:J13,5)</f>
        <v>0</v>
      </c>
      <c r="H23" s="2">
        <f>_xlfn.COUNTIFS(I4:I13,6,J4:J13,6)</f>
        <v>0</v>
      </c>
      <c r="I23" s="2">
        <f>_xlfn.COUNTIFS(I4:I13,6,J4:J13,7)</f>
        <v>0</v>
      </c>
      <c r="J23" s="2">
        <f>_xlfn.COUNTIFS(I4:I13,6,J4:J13,8)</f>
        <v>0</v>
      </c>
      <c r="K23" s="2">
        <f>_xlfn.COUNTIFS(I4:I13,6,J4:J13,9)</f>
        <v>0</v>
      </c>
      <c r="L23" s="2">
        <f>_xlfn.COUNTIFS(I4:I13,6,J4:J13,10)</f>
        <v>0</v>
      </c>
    </row>
    <row r="24" spans="2:12" ht="15">
      <c r="B24" s="2" t="s">
        <v>6</v>
      </c>
      <c r="C24" s="2">
        <f>_xlfn.COUNTIFS(I4:I13,7,J4:J13,1)</f>
        <v>0</v>
      </c>
      <c r="D24" s="2">
        <f>_xlfn.COUNTIFS(I4:I13,7,J4:J13,2)</f>
        <v>0</v>
      </c>
      <c r="E24" s="2">
        <f>_xlfn.COUNTIFS(I4:I13,7,J4:J13,3)</f>
        <v>0</v>
      </c>
      <c r="F24" s="2">
        <f>_xlfn.COUNTIFS(I4:I13,7,J4:J13,4)</f>
        <v>0</v>
      </c>
      <c r="G24" s="2">
        <f>_xlfn.COUNTIFS(I4:I13,7,J4:J13,5)</f>
        <v>0</v>
      </c>
      <c r="H24" s="2">
        <f>_xlfn.COUNTIFS(I4:I13,7,J4:J13,6)</f>
        <v>0</v>
      </c>
      <c r="I24" s="2">
        <f>_xlfn.COUNTIFS(I4:I13,7,J4:J13,7)</f>
        <v>0</v>
      </c>
      <c r="J24" s="2">
        <f>_xlfn.COUNTIFS(I4:I13,7,J4:J13,8)</f>
        <v>0</v>
      </c>
      <c r="K24" s="2">
        <f>_xlfn.COUNTIFS(I4:I13,7,J4:J13,9)</f>
        <v>1</v>
      </c>
      <c r="L24" s="2">
        <f>_xlfn.COUNTIFS(I4:I13,7,J4:J13,10)</f>
        <v>2</v>
      </c>
    </row>
    <row r="25" spans="2:12" ht="15">
      <c r="B25" s="2" t="s">
        <v>7</v>
      </c>
      <c r="C25" s="2">
        <f>_xlfn.COUNTIFS(I4:I13,8,J4:J13,1)</f>
        <v>0</v>
      </c>
      <c r="D25" s="2">
        <f>_xlfn.COUNTIFS(I4:I13,8,J4:J13,2)</f>
        <v>0</v>
      </c>
      <c r="E25" s="2">
        <f>_xlfn.COUNTIFS(I4:I13,8,J4:J13,3)</f>
        <v>0</v>
      </c>
      <c r="F25" s="2">
        <f>_xlfn.COUNTIFS(I4:I13,8,J4:J13,4)</f>
        <v>0</v>
      </c>
      <c r="G25" s="2">
        <f>_xlfn.COUNTIFS(I4:I13,8,J4:J13,5)</f>
        <v>0</v>
      </c>
      <c r="H25" s="2">
        <f>_xlfn.COUNTIFS(I4:I13,8,J4:J13,6)</f>
        <v>0</v>
      </c>
      <c r="I25" s="2">
        <f>_xlfn.COUNTIFS(I4:I13,8,J4:J13,7)</f>
        <v>0</v>
      </c>
      <c r="J25" s="2">
        <f>_xlfn.COUNTIFS(I4:I13,8,J4:J13,8)</f>
        <v>0</v>
      </c>
      <c r="K25" s="2">
        <f>_xlfn.COUNTIFS(I4:I13,8,J4:J13,9)</f>
        <v>0</v>
      </c>
      <c r="L25" s="2">
        <f>_xlfn.COUNTIFS(I4:I13,8,J4:J13,10)</f>
        <v>0</v>
      </c>
    </row>
    <row r="26" spans="2:12" ht="15">
      <c r="B26" s="2" t="s">
        <v>8</v>
      </c>
      <c r="C26" s="2">
        <f>_xlfn.COUNTIFS(I4:I13,9,J4:J13,1)</f>
        <v>0</v>
      </c>
      <c r="D26" s="2">
        <f>_xlfn.COUNTIFS(I4:I13,9,J4:J13,2)</f>
        <v>1</v>
      </c>
      <c r="E26" s="2">
        <f>_xlfn.COUNTIFS(I4:I13,9,J4:J13,3)</f>
        <v>0</v>
      </c>
      <c r="F26" s="2">
        <f>_xlfn.COUNTIFS(I4:I13,9,J4:J13,4)</f>
        <v>0</v>
      </c>
      <c r="G26" s="2">
        <f>_xlfn.COUNTIFS(I4:I13,9,J4:J13,5)</f>
        <v>0</v>
      </c>
      <c r="H26" s="2">
        <f>_xlfn.COUNTIFS(I4:I13,9,J4:J13,6)</f>
        <v>0</v>
      </c>
      <c r="I26" s="2">
        <f>_xlfn.COUNTIFS(I4:I13,9,J4:J13,7)</f>
        <v>0</v>
      </c>
      <c r="J26" s="2">
        <f>_xlfn.COUNTIFS(I4:I13,9,J4:J13,8)</f>
        <v>0</v>
      </c>
      <c r="K26" s="2">
        <f>_xlfn.COUNTIFS(I4:I13,9,J4:J13,9)</f>
        <v>0</v>
      </c>
      <c r="L26" s="2">
        <f>_xlfn.COUNTIFS(I4:I13,9,J4:J13,10)</f>
        <v>0</v>
      </c>
    </row>
    <row r="27" spans="2:12" ht="15">
      <c r="B27" s="2" t="s">
        <v>9</v>
      </c>
      <c r="C27" s="2">
        <f>_xlfn.COUNTIFS(I4:I13,10,J4:J13,1)</f>
        <v>0</v>
      </c>
      <c r="D27" s="2">
        <f>_xlfn.COUNTIFS(I4:I13,10,J4:J13,2)</f>
        <v>0</v>
      </c>
      <c r="E27" s="2">
        <f>_xlfn.COUNTIFS(I4:I13,10,J4:J13,3)</f>
        <v>0</v>
      </c>
      <c r="F27" s="2">
        <f>_xlfn.COUNTIFS(I4:I13,10,J4:J13,4)</f>
        <v>0</v>
      </c>
      <c r="G27" s="2">
        <f>_xlfn.COUNTIFS(I4:I13,10,J4:J13,5)</f>
        <v>0</v>
      </c>
      <c r="H27" s="2">
        <f>_xlfn.COUNTIFS(I4:I13,10,J4:J13,6)</f>
        <v>0</v>
      </c>
      <c r="I27" s="2">
        <f>_xlfn.COUNTIFS(I4:I13,10,J4:J13,7)</f>
        <v>0</v>
      </c>
      <c r="J27" s="2">
        <f>_xlfn.COUNTIFS(I4:I13,10,J4:J13,8)</f>
        <v>0</v>
      </c>
      <c r="K27" s="2">
        <f>_xlfn.COUNTIFS(I4:I13,10,J4:J13,9)</f>
        <v>0</v>
      </c>
      <c r="L27" s="2">
        <f>_xlfn.COUNTIFS(I4:I13,10,J4:J13,10)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user</cp:lastModifiedBy>
  <dcterms:created xsi:type="dcterms:W3CDTF">2014-02-04T19:30:42Z</dcterms:created>
  <dcterms:modified xsi:type="dcterms:W3CDTF">2014-02-06T09:09:13Z</dcterms:modified>
  <cp:category/>
  <cp:version/>
  <cp:contentType/>
  <cp:contentStatus/>
</cp:coreProperties>
</file>