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20" yWindow="20" windowWidth="25600" windowHeight="16060" activeTab="1"/>
  </bookViews>
  <sheets>
    <sheet name="Sheet1" sheetId="1" r:id="rId1"/>
    <sheet name="Sheet2" sheetId="2" r:id="rId2"/>
  </sheets>
  <definedNames>
    <definedName name="_xlnm._FilterDatabase" localSheetId="0" hidden="1">Sheet1!$A$1:$AT$17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6" i="1"/>
  <c r="L4" i="1"/>
  <c r="K4" i="1"/>
  <c r="K2" i="1"/>
  <c r="K3" i="1"/>
  <c r="L2" i="1"/>
  <c r="L3" i="1"/>
  <c r="M2" i="1"/>
  <c r="O4" i="1"/>
  <c r="N4" i="1"/>
  <c r="N2" i="1"/>
  <c r="N3" i="1"/>
  <c r="O2" i="1"/>
  <c r="O3" i="1"/>
  <c r="P2" i="1"/>
  <c r="B2" i="1"/>
  <c r="E2" i="1"/>
  <c r="B3" i="1"/>
  <c r="E3" i="1"/>
  <c r="B4" i="1"/>
  <c r="E4" i="1"/>
  <c r="H2" i="1"/>
  <c r="H3" i="1"/>
  <c r="H4" i="1"/>
  <c r="C4" i="1"/>
  <c r="C3" i="1"/>
  <c r="C2" i="1"/>
  <c r="F2" i="1"/>
  <c r="F3" i="1"/>
  <c r="F4" i="1"/>
  <c r="D2" i="1"/>
  <c r="G2" i="1"/>
  <c r="I2" i="1"/>
  <c r="I3" i="1"/>
  <c r="I4" i="1"/>
  <c r="J2" i="1"/>
  <c r="N5" i="1"/>
  <c r="P1" i="1"/>
  <c r="M1" i="1"/>
  <c r="J1" i="1"/>
  <c r="G1" i="1"/>
  <c r="O1" i="1"/>
  <c r="L1" i="1"/>
  <c r="I1" i="1"/>
  <c r="F1" i="1"/>
  <c r="N1" i="1"/>
  <c r="K1" i="1"/>
  <c r="H1" i="1"/>
  <c r="E1" i="1"/>
  <c r="D1" i="1"/>
  <c r="C1" i="1"/>
  <c r="B1" i="1"/>
  <c r="K5" i="1"/>
  <c r="H5" i="1"/>
  <c r="E5" i="1"/>
  <c r="B5" i="1"/>
</calcChain>
</file>

<file path=xl/sharedStrings.xml><?xml version="1.0" encoding="utf-8"?>
<sst xmlns="http://schemas.openxmlformats.org/spreadsheetml/2006/main" count="172" uniqueCount="28">
  <si>
    <t/>
  </si>
  <si>
    <t>1. smena</t>
  </si>
  <si>
    <t>2. smena</t>
  </si>
  <si>
    <t>3. smena</t>
  </si>
  <si>
    <t>pon</t>
  </si>
  <si>
    <t>uto</t>
  </si>
  <si>
    <t>sre</t>
  </si>
  <si>
    <t>1.</t>
  </si>
  <si>
    <t>2.</t>
  </si>
  <si>
    <t>3.</t>
  </si>
  <si>
    <t>predmontaža</t>
  </si>
  <si>
    <t>smena</t>
  </si>
  <si>
    <t>dan</t>
  </si>
  <si>
    <t>linija 1</t>
  </si>
  <si>
    <t>linija 2</t>
  </si>
  <si>
    <t>linija</t>
  </si>
  <si>
    <t>tip</t>
  </si>
  <si>
    <t>količina</t>
  </si>
  <si>
    <t>ZS316</t>
  </si>
  <si>
    <t>ZS416</t>
  </si>
  <si>
    <t>ZS436</t>
  </si>
  <si>
    <t>HZS2026</t>
  </si>
  <si>
    <t>linija 3</t>
  </si>
  <si>
    <t>MKE100</t>
  </si>
  <si>
    <t>ZS336</t>
  </si>
  <si>
    <t>Ukupno</t>
  </si>
  <si>
    <t>HS2226</t>
  </si>
  <si>
    <t>HTS2126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</si>
</sst>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9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5" fillId="0" borderId="0" xfId="0" applyFont="1" applyBorder="1"/>
    <xf numFmtId="0" fontId="5" fillId="0" borderId="4" xfId="0" applyFont="1" applyBorder="1" applyAlignment="1"/>
    <xf numFmtId="0" fontId="5" fillId="0" borderId="7" xfId="0" applyFont="1" applyBorder="1"/>
    <xf numFmtId="0" fontId="5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11" xfId="0" applyBorder="1" applyAlignment="1"/>
    <xf numFmtId="0" fontId="0" fillId="0" borderId="11" xfId="0" applyBorder="1"/>
    <xf numFmtId="0" fontId="0" fillId="0" borderId="8" xfId="0" applyBorder="1" applyAlignment="1"/>
    <xf numFmtId="0" fontId="0" fillId="0" borderId="6" xfId="0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0" fontId="0" fillId="0" borderId="0" xfId="0" applyFill="1" applyBorder="1" applyAlignment="1"/>
    <xf numFmtId="0" fontId="0" fillId="0" borderId="0" xfId="0" applyFill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0" xfId="0" applyFont="1" applyBorder="1"/>
    <xf numFmtId="0" fontId="6" fillId="0" borderId="6" xfId="0" applyFont="1" applyBorder="1"/>
    <xf numFmtId="0" fontId="6" fillId="2" borderId="6" xfId="0" applyFont="1" applyFill="1" applyBorder="1"/>
    <xf numFmtId="0" fontId="6" fillId="0" borderId="4" xfId="0" applyFont="1" applyFill="1" applyBorder="1"/>
    <xf numFmtId="0" fontId="6" fillId="2" borderId="5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Border="1" applyAlignment="1"/>
    <xf numFmtId="0" fontId="0" fillId="0" borderId="0" xfId="0" applyFont="1" applyBorder="1"/>
    <xf numFmtId="0" fontId="5" fillId="0" borderId="0" xfId="0" applyFont="1" applyFill="1" applyBorder="1"/>
    <xf numFmtId="0" fontId="5" fillId="0" borderId="4" xfId="0" applyFont="1" applyFill="1" applyBorder="1" applyAlignment="1"/>
    <xf numFmtId="0" fontId="1" fillId="0" borderId="0" xfId="0" applyFont="1" applyBorder="1" applyAlignment="1"/>
    <xf numFmtId="0" fontId="5" fillId="2" borderId="0" xfId="0" applyFont="1" applyFill="1" applyBorder="1"/>
    <xf numFmtId="0" fontId="1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/>
    </xf>
    <xf numFmtId="0" fontId="5" fillId="2" borderId="4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0" fillId="3" borderId="6" xfId="0" applyFill="1" applyBorder="1"/>
    <xf numFmtId="0" fontId="0" fillId="0" borderId="12" xfId="0" applyBorder="1"/>
    <xf numFmtId="0" fontId="0" fillId="0" borderId="4" xfId="0" applyBorder="1"/>
    <xf numFmtId="0" fontId="0" fillId="3" borderId="5" xfId="0" applyFill="1" applyBorder="1"/>
    <xf numFmtId="0" fontId="0" fillId="0" borderId="10" xfId="0" applyBorder="1"/>
    <xf numFmtId="0" fontId="0" fillId="0" borderId="3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19" xfId="0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9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Normal" xfId="0" builtinId="0"/>
    <cellStyle name="Normal 2" xfId="3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workbookViewId="0">
      <selection activeCell="V3" sqref="V3"/>
    </sheetView>
  </sheetViews>
  <sheetFormatPr baseColWidth="10" defaultColWidth="8.83203125" defaultRowHeight="14" x14ac:dyDescent="0"/>
  <cols>
    <col min="1" max="1" width="9.1640625" customWidth="1"/>
    <col min="2" max="3" width="3.5" style="1" customWidth="1"/>
    <col min="4" max="4" width="3.5" customWidth="1"/>
    <col min="5" max="6" width="3.5" style="1" customWidth="1"/>
    <col min="7" max="7" width="3.5" customWidth="1"/>
    <col min="8" max="9" width="3.5" style="1" customWidth="1"/>
    <col min="10" max="10" width="3.5" customWidth="1"/>
    <col min="11" max="12" width="3.5" style="1" customWidth="1"/>
    <col min="13" max="13" width="3.5" customWidth="1"/>
    <col min="14" max="15" width="3.5" style="1" customWidth="1"/>
    <col min="16" max="16" width="3.5" customWidth="1"/>
    <col min="17" max="18" width="3.5" style="1" customWidth="1"/>
    <col min="19" max="19" width="3.5" customWidth="1"/>
    <col min="20" max="21" width="3.5" style="1" customWidth="1"/>
    <col min="22" max="22" width="3.5" customWidth="1"/>
    <col min="23" max="24" width="3.5" style="1" customWidth="1"/>
    <col min="25" max="25" width="3.5" customWidth="1"/>
    <col min="26" max="27" width="3.5" style="1" customWidth="1"/>
    <col min="28" max="28" width="3.5" customWidth="1"/>
    <col min="29" max="30" width="3.5" style="1" customWidth="1"/>
    <col min="31" max="31" width="3.5" customWidth="1"/>
    <col min="32" max="33" width="3.5" style="1" customWidth="1"/>
    <col min="34" max="34" width="3.5" customWidth="1"/>
    <col min="35" max="36" width="3.5" style="1" customWidth="1"/>
    <col min="37" max="37" width="3.5" customWidth="1"/>
    <col min="38" max="39" width="3.5" style="1" customWidth="1"/>
    <col min="40" max="40" width="3.5" customWidth="1"/>
    <col min="41" max="42" width="3.5" style="1" customWidth="1"/>
    <col min="43" max="43" width="3.5" customWidth="1"/>
    <col min="44" max="45" width="3.5" style="1" customWidth="1"/>
    <col min="46" max="46" width="3.5" customWidth="1"/>
    <col min="47" max="49" width="3.5" style="1" customWidth="1"/>
    <col min="50" max="52" width="8.83203125" style="1" customWidth="1"/>
  </cols>
  <sheetData>
    <row r="1" spans="1:52" s="1" customFormat="1">
      <c r="A1" s="13"/>
      <c r="B1" s="98" t="str">
        <f>K24</f>
        <v>pon</v>
      </c>
      <c r="C1" s="98" t="str">
        <f>K28</f>
        <v>uto</v>
      </c>
      <c r="D1" s="99" t="str">
        <f>K32</f>
        <v>sre</v>
      </c>
      <c r="E1" s="98" t="str">
        <f>K24</f>
        <v>pon</v>
      </c>
      <c r="F1" s="98" t="str">
        <f>K28</f>
        <v>uto</v>
      </c>
      <c r="G1" s="99" t="str">
        <f>K32</f>
        <v>sre</v>
      </c>
      <c r="H1" s="98" t="str">
        <f>K24</f>
        <v>pon</v>
      </c>
      <c r="I1" s="98" t="str">
        <f>K28</f>
        <v>uto</v>
      </c>
      <c r="J1" s="99" t="str">
        <f>K32</f>
        <v>sre</v>
      </c>
      <c r="K1" s="98" t="str">
        <f>K24</f>
        <v>pon</v>
      </c>
      <c r="L1" s="98" t="str">
        <f>K28</f>
        <v>uto</v>
      </c>
      <c r="M1" s="99" t="str">
        <f>K32</f>
        <v>sre</v>
      </c>
      <c r="N1" s="98" t="str">
        <f>K24</f>
        <v>pon</v>
      </c>
      <c r="O1" s="98" t="str">
        <f>K28</f>
        <v>uto</v>
      </c>
      <c r="P1" s="99" t="str">
        <f>K32</f>
        <v>sre</v>
      </c>
      <c r="Q1" s="92"/>
      <c r="R1" s="93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s="1" customFormat="1">
      <c r="A2" s="3" t="s">
        <v>1</v>
      </c>
      <c r="B2" s="20">
        <f>IF(W21=1,IF(Z21=1,IF(E24&lt;AH21,E24,AH21),IF(Z21=2,IF(G24&lt;AH21,G24,AH21))),IF(W21=2,IF(Z21=1,IF(N24&lt;AH21,N24,AH21),IF(Z21=2,IF(P24&lt;AH21,P24,AH21),IF(Z21=3,IF(R24&lt;AH21,R24,AH21)))),IF(W21=3,IF(Z21=1,IF(AP24&lt;AH21,AP24,AH21)))))</f>
        <v>50</v>
      </c>
      <c r="C2" s="20">
        <f>IF(W21=1,IF(Z21=1,IF(E24&lt;AH21,IF(E25&lt;(AH21-E24),IF(E26&lt;(AH21-E24-E25),IF(E28&lt;(AH21-E24-E25-E26),E28,(AH21-E24-E25-E26)),0),0),0),IF(Z21=2,IF(G24&lt;AH21,IF(G25&lt;(AH21-G24),IF(G26&lt;(AH21-G24-G25),IF(G28&lt;(AH21-G24-G25-G26),G28,(AH21-G24-G25-G26)),0),0),0))),IF(W21=2,IF(Z21=1,IF(N24&lt;AH21,IF(N25&lt;(AH21-N24),IF(N26&lt;(AH21-N24-N25),IF(N28&lt;(AH21-N24-N25-N26),N28,(AH21-N24-N25-N26)),0),0),0),IF(Z21=2,IF(P24&lt;AH21,IF(P25&lt;(AH21-P24),IF(P26&lt;(AH21-P24-P25),IF(P28&lt;(AH21-P24-P25-P26),P28,(AH21-P24-P25-P26)),0),0),0),IF(Z21=3,IF(R24&lt;AH21,IF(R25&lt;(AH21-R24),IF(R26&lt;(AH21-R24-R25),IF(R28&lt;(AH21-R24-R25-R26),R28,(AH21-R24-R25-R26)),0),0),0)))),IF(W21=3,IF(Z21=1,IF(AP24&lt;AH21,IF(AP25&lt;(AH21-AP24),IF(AP26&lt;(AH21-AP24-AP25),IF(AP28&lt;(AH21-AP24-AP25-AP26),AP28,(AH21-AP24-AP25-AP26)),0),0),0)))))</f>
        <v>0</v>
      </c>
      <c r="D2" s="21">
        <f>IF(W21=1,IF(Z21=1,IF(E24&lt;AH21,IF(E25&lt;(AH21-E24),IF(E26&lt;(AH21-E24-E25),IF(E28&lt;(AH21-E24-E25-E26),IF(E29&lt;(AH21-E24-E25-E26-E28),IF(E30&lt;(AH21-E24-E25-E26-E28-E29),IF(E32&lt;(AH21-E24-E25-E26-E28-E29-E30),E32,(AH21-E24-E25-E26-E28-E29-E30)),0),0),0),0),0),0),IF(Z21=2,IF(G24&lt;AH21,IF(G25&lt;(AH21-G24),IF(G26&lt;(AH21-G24-G25),IF(G28&lt;(AH21-G24-G25-G26),IF(G29&lt;(AH21-G24-G25-G26-G28),IF(G30&lt;(AH21-G24-G25-G26-G28-G29),IF(G32&lt;(AH21-G24-G25-G26-G28-G29-G30),G32,(AH21-G24-G25-G26-G28-G29-G30)),0),0),0),0),0),0))),IF(W21=2,IF(Z21=1,IF(N24&lt;AH21,IF(N25&lt;(AH21-N24),IF(N26&lt;(AH21-N24-N25),IF(N28&lt;(AH21-N24-N25-N26),IF(N29&lt;(AH21-N24-N25-N26-N28),IF(N30&lt;(AH21-N24-N25-N26-N28-N29),IF(N32&lt;(AH21-N24-N25-N26-N28-N29-N30),N32,(AH21-N24-N25-N26-N28-N29-N30)),0),0),0),0),0),0),IF(Z21=2,IF(P24&lt;AH21,IF(P25&lt;(AH21-P24),IF(P26&lt;(AH21-P24-P25),IF(P28&lt;(AH21-P24-P25-P26),IF(P29&lt;(AH21-P24-P25-P26-P28),IF(P30&lt;(AH21-P24-P25-P26-P28-P29),IF(P32&lt;(AH21-P24-P25-P26-P28-P29-P30),P32,(AH21-P24-P25-P26-P28-P29-P30)),0),0),0),0),0),0),IF(Z21=3,IF(R24&lt;AH21,IF(R25&lt;(AH21-R24),IF(R26&lt;(AH21-R24-R25),IF(R28&lt;(AH21-R24-R25-R26),IF(R29&lt;(AH21-R24-R25-R26-R28),IF(R30&lt;(AH21-R24-R25-R26-R28-R29),IF(R32&lt;(AH21-R24-R25-R26-R28-R29-R30),R32,(AH21-R24-R25-R26-R28-R29-R30)),0),0),0),0),0),0)))),IF(W21=3,IF(Z21=1,IF(AP24&lt;AH21,IF(AP25&lt;(AH21-AP24),IF(AP26&lt;(AH21-AP24-AP25),IF(AP28&lt;(AH21-AP24-AP25-AP26),IF(AP29&lt;(AH21-AP24-AP25-AP26-AP28),IF(AP30&lt;(AH21-AP24-AP25-AP26-AP28-AP29),IF(AP32&lt;(AH21-AP24-AP25-AP26-AP28-AP29-AP30),AP32,(AH21-AP24-AP25-AP26-AP28-AP29-AP30)),0),0),0),0),0),0)))))</f>
        <v>0</v>
      </c>
      <c r="E2" s="20">
        <f>IF(W23=1,IF(Z23=1,IF(E24-(IF(AND(W21=1,Z21=1),B2,0))=0,0,IF(AH23&lt;(E24-(IF(AND(W21=1,Z21=1),B2,0))),AH23,(E24-(IF(AND(W21=1,Z21=1),B2,0))))),IF(Z23=2,IF(G24-(IF(AND(W21=1,Z21=2),B2,0))=0,0,IF(AH23&lt;(G24-(IF(AND(W21=1,Z21=2),B2,0))),AH23,(G24-(IF(AND(W21=1,Z21=2),B2,0))))))),IF(W23=2,IF(Z23=1,IF(N24-(IF(AND(W21=2,Z21=1),B2,0))=0,0,IF(AH23&lt;(N24-(IF(AND(W21=2,Z21=1),B2,0))),AH23,(N24-(IF(AND(W21=2,Z21=1),B2,0))))),IF(Z23=2,IF(P24-(IF(AND(W21=2,Z21=2),B2,0))=0,0,IF(AH23&lt;(P24-(IF(AND(W21=2,Z21=2),B2,0))),AH23,(P24-(IF(AND(W21=2,Z21=2),B2,0))))),IF(Z23=3,IF(R24-(IF(AND(W21=2,Z21=3),B2,0))=0,0,IF(AH23&lt;(R24-(IF(AND(W21=2,Z21=3),B2,0))),AH23,(R24-(IF(AND(W21=2,Z21=3),B2,0)))))))),IF(W23=3,IF(Z23=1,IF(AP24-(IF(AND(W21=3,Z21=1),B2,0))=0,0,IF(AH23&lt;(AP24-(IF(AND(W21=3,Z21=1),B2,0))),AH23,(AP24-(IF(AND(W21=3,Z21=1),B2,0)))))))))</f>
        <v>180</v>
      </c>
      <c r="F2" s="20">
        <f>IF(W23=1,IF(Z23=1,IF(E28-(IF(AND(W21=1,Z21=1),C2,0))=0,0,IF((AH23-E4-E3-E2)&lt;(E28-(IF(AND(W21=1,Z21=1),C2,0))),(AH23-E4-E3-E2),(E28-(IF(AND(W21=1,Z21=1),C2,0))))),IF(Z23=2,IF(G28-(IF(AND(W21=1,Z21=2),C2,0))=0,0,IF((AH23-E4-E3-E2)&lt;(G28-(IF(AND(W21=1,Z21=2),C2,0))),(AH23-E4-E3-E2),(G28-(IF(AND(W21=1,Z21=2),C2,0))))))),IF(W23=2,IF(Z23=1,IF(N28-(IF(AND(W21=2,Z21=1),C2,0))=0,0,IF((AH23-E4-E3-E2)&lt;(N28-(IF(AND(W21=2,Z21=1),C2,0))),(AH23-E4-E3-E2),(N28-(IF(AND(W21=2,Z21=1),C2,0))))),IF(Z23=2,IF(P28-(IF(AND(W21=2,Z21=2),C2,0))=0,0,IF((AH23-E4-E3-E2)&lt;(P28-(IF(AND(W21=2,Z21=2),C2,0))),(AH23-E4-E3-E2),(P28-(IF(AND(W21=2,Z21=2),C2,0))))),IF(Z23=3,IF(R28-(IF(AND(W21=2,Z21=3),C2,0))=0,0,IF((AH23-E4-E3-E2)&lt;(R28-(IF(AND(W21=2,Z21=3),C2,0))),(AH23-E4-E3-E2),(R28-(IF(AND(W21=2,Z21=3),C2,0)))))))),IF(W23=3,IF(Z23=1,IF(AP28-(IF(AND(W21=3,Z21=1),C2,0))=0,0,IF((AH23-E4-E3-E2)&lt;(AP28-(IF(AND(W21=3,Z21=1),C2,0))),(AH23-E4-E3-E2),(AP28-(IF(AND(W21=3,Z21=1),C2,0)))))))))</f>
        <v>0</v>
      </c>
      <c r="G2" s="21">
        <f>IF(W23=1,IF(Z23=1,IF(E32-(IF(AND(W21=1,Z21=1),D2,0))=0,0,IF((AH23-F4-F3-F2-E4-E3-E2)&lt;(E32-(IF(AND(W21=1,Z21=1),D2,0))),(AH23-F4-F3-F2-E4-E3-E2),(E32-(IF(AND(W21=1,Z21=1),D2,0))))),IF(Z23=2,IF(G32-(IF(AND(W21=1,Z21=2),D2,0))=0,0,IF((AH23-F4-F3-F2-E4-E3-E2)&lt;(G32-(IF(AND(W21=1,Z21=2),D2,0))),(AH23-F4-F3-F2-E4-E3-E2),(G32-(IF(AND(W21=1,Z21=2),D2,0))))))),IF(W23=2,IF(Z23=1,IF(N32-(IF(AND(W21=2,Z21=1),D2,0))=0,0,IF((AH23-F4-F3-F2-E4-E3-E2)&lt;(N32-(IF(AND(W21=2,Z21=1),D2,0))),(AH23-F4-F3-F2-E4-E3-E2),(N32-(IF(AND(W21=2,Z21=1),D2,0))))),IF(Z23=2,IF(P32-(IF(AND(W21=2,Z21=2),D2,0))=0,0,IF((AH23-F4-F3-F2-E4-E3-E2)&lt;(P32-(IF(AND(W21=2,Z21=2),D2,0))),(AH23-F4-F3-F2-E4-E3-E2),(P32-(IF(AND(W21=2,Z21=2),D2,0))))),IF(Z23=3,IF(R32-(IF(AND(W21=2,Z21=3),D2,0))=0,0,IF((AH23-F4-F3-F2-E4-E3-E2)&lt;(R32-(IF(AND(W21=2,Z21=3),D2,0))),(AH23-F4-F3-F2-E4-E3-E2),(R32-(IF(AND(W21=2,Z21=3),D2,0)))))))),IF(W23=3,IF(Z23=1,IF(AP32-(IF(AND(W21=3,Z21=1),D2,0))=0,0,IF((AH23-F4-F3-F2-E4-E3-E2)&lt;(AP32-(IF(AND(W21=3,Z21=1),D2,0))),(AH23-F4-F3-F2-E4-E3-E2),(AP32-(IF(AND(W21=3,Z21=1),D2,0)))))))))</f>
        <v>0</v>
      </c>
      <c r="H2" s="20">
        <f>IF(W25=1,IF(Z25=1,IF(E24-(IF(AND(W23=1,Z23=1),E2,0)+IF(AND(W21=1,Z21=1),B2,0))=0,0,IF(AH25&lt;(E24-(IF(AND(W23=1,Z23=1),E2,0)+IF(AND(W21=1,Z21=1),B2,0))),AH25,(E24-(IF(AND(W23=1,Z23=1),E2,0)+IF(AND(W21=1,Z21=1),B2,0))))),IF(Z25=2,IF(G24-(IF(AND(W23=1,Z23=2),E2,0)+IF(AND(W21=1,Z21=2),B2,0))=0,0,IF(AH25&lt;(G24-(IF(AND(W23=1,Z23=2),E2,0)+IF(AND(W21=1,Z21=2),B2,0))),AH25,(G24-(IF(AND(W23=1,Z23=2),E2,0)+IF(AND(W21=1,Z21=2),B2,0))))))),IF(W25=2,IF(Z25=1,IF(N24-(IF(AND(W23=2,Z23=1),E2,0)+IF(AND(W21=2,Z21=1),B2,0))=0,0,IF(AH25&lt;(N24-(IF(AND(W23=2,Z23=1),E2,0)+IF(AND(W21=2,Z21=1),B2,0))),AH25,(N24-(IF(AND(W23=2,Z23=1),E2,0)+IF(AND(W21=2,Z21=1),B2,0))))),IF(Z25=2,IF(P24-(IF(AND(W23=2,Z23=2),E2,0)+IF(AND(W21=2,Z21=2),B2,0))=0,0,IF(AH25&lt;(P24-(IF(AND(W23=2,Z23=2),E2,0)+IF(AND(W21=2,Z21=2),B2,0))),AH25,(P24-(IF(AND(W23=2,Z23=2),E2,0)+IF(AND(W21=2,Z21=2),B2,0))))),IF(Z25=3,IF(R24-(IF(AND(W23=2,Z23=3),E2,0)+IF(AND(W21=2,Z21=3),B2,0))=0,0,IF(AH25&lt;(R24-(IF(AND(W23=2,Z23=3),E2,0)+IF(AND(W21=2,Z21=3),B2,0))),AH25,(R24-(IF(AND(W23=2,Z23=3),E2,0)+IF(AND(W21=2,Z21=3),B2,0)))))))),IF(W25=3,IF(Z25=1,IF(AP24-(IF(AND(W23=3,Z23=1),E2,0)+IF(AND(W21=3,Z21=1),B2,0))=0,0,IF(AH25&lt;(AP24-(IF(AND(W23=3,Z23=1),E2,0)+IF(AND(W21=3,Z21=1),B2,0))),AH25,(AP24-(IF(AND(W23=3,Z23=1),E2,0)+IF(AND(W21=3,Z21=1),B2,0)))))))))</f>
        <v>0</v>
      </c>
      <c r="I2" s="22">
        <f>IF(W25=1,IF(Z25=1,IF(E28-(IF(AND(W23=1,Z23=1),F2,0)+IF(AND(W21=1,Z21=1),C2,0))=0,0,IF((AH25-H4-H3-H2)&lt;(E28-(IF(AND(W23=1,Z23=1),F2,0)+IF(AND(W21=1,Z21=1),C2,0))),(AH25-H4-H3-H2),(E28-(IF(AND(W23=1,Z23=1),F2,0)+IF(AND(W21=1,Z21=1),C2,0))))),IF(Z25=2,IF(G28-(IF(AND(W23=1,Z23=2),F2,0)+IF(AND(W21=1,Z21=2),C2,0))=0,0,IF((AH25-H4-H3-H2)&lt;(G28-(IF(AND(W23=1,Z23=2),F2,0)+IF(AND(W21=1,Z21=2),C2,0))),(AH25-H4-H3-H2),(G28-(IF(AND(W23=1,Z23=2),F2,0)+IF(AND(W21=1,Z21=2),C2,0))))))),IF(W25=2,IF(Z25=1,IF(N28-(IF(AND(W23=2,Z23=1),F2,0)+IF(AND(W21=2,Z21=1),C2,0))=0,0,IF((AH25-H4-H3-H2)&lt;(N28-(IF(AND(W23=2,Z23=1),F2,0)+IF(AND(W21=2,Z21=1),C2,0))),(AH25-H4-H3-H2),(N28-(IF(AND(W23=2,Z23=1),F2,0)+IF(AND(W21=2,Z21=1),C2,0))))),IF(Z25=2,IF(P28-(IF(AND(W23=2,Z23=2),F2,0)+IF(AND(W21=2,Z21=2),C2,0))=0,0,IF((AH25-H4-H3-H2)&lt;(P28-(IF(AND(W23=2,Z23=2),F2,0)+IF(AND(W21=2,Z21=2),C2,0))),(AH25-H4-H3-H2),(P28-(IF(AND(W23=2,Z23=2),F2,0)+IF(AND(W21=2,Z21=2),C2,0))))),IF(Z25=3,IF(R28-(IF(AND(W23=2,Z23=3),F2,0)+IF(AND(W21=2,Z21=3),C2,0))=0,0,IF((AH25-H4-H3-H2)&lt;(R28-(IF(AND(W23=2,Z23=3),F2,0)+IF(AND(W21=2,Z21=3),C2,0))),(AH25-H4-H3-H2),(R28-(IF(AND(W23=2,Z23=3),F2,0)+IF(AND(W21=2,Z21=3),C2,0)))))))),IF(W25=3,IF(Z25=1,IF(AP28-(IF(AND(W23=3,Z23=1),F2,0)+IF(AND(W21=3,Z21=1),C2,0))=0,0,IF((AH25-H4-H3-H2)&lt;(AP28-(IF(AND(W23=3,Z23=1),F2,0)+IF(AND(W21=3,Z21=1),C2,0))),(AH25-H4-H3-H2),(AP28-(IF(AND(W23=3,Z23=1),F2,0)+IF(AND(W21=3,Z21=1),C2,0)))))))))</f>
        <v>60</v>
      </c>
      <c r="J2" s="23">
        <f>IF(W25=1,IF(Z25=1,IF(E32-(IF(AND(W23=1,Z23=1),G2,0)+IF(AND(W21=1,Z21=1),D2,0))=0,0,IF((AH25-I4-I3-I2-H4-H3-H2)&lt;(E32-(IF(AND(W23=1,Z23=1),G2,0)+IF(AND(W21=1,Z21=1),D2,0))),(AH25-I4-I3-I2-H4-H3-H2),(E32-(IF(AND(W23=1,Z23=1),G2,0)+IF(AND(W21=1,Z21=1),D2,0))))),IF(Z25=2,IF(G32-(IF(AND(W23=1,Z23=2),G2,0)+IF(AND(W21=1,Z21=3),D2,0))=0,0,IF((AH25-I4-I3-I2-H4-H3-H2)&lt;(G32-(IF(AND(W23=1,Z23=2),G2,0)+IF(AND(W21=1,Z21=2),D2,0))),(AH25-I4-I3-I2-H4-H3-H2),(G32-(IF(AND(W23=1,Z23=2),G2,0)+IF(AND(W21=1,Z21=2),D2,0))))))),IF(W25=2,IF(Z25=1,IF(N32-(IF(AND(W23=2,Z23=1),G2,0)+IF(AND(W21=2,Z21=1),D2,0))=0,0,IF((AH25-I4-I3-I2-H4-H3-H2)&lt;(N32-(IF(AND(W23=2,Z23=1),G2,0)+IF(AND(W21=2,Z21=1),D2,0))),(AH25-I4-I3-I2-H4-H3-H2),(N32-(IF(AND(W23=2,Z23=1),G2,0)+IF(AND(W21=2,Z21=1),D2,0))))),IF(Z25=2,IF(P32-(IF(AND(W23=2,Z23=2),G2,0)+IF(AND(W21=2,Z21=2),D2,0))=0,0,IF((AH25-I4-I3-I2-H4-H3-H2)&lt;(P32-(IF(AND(W23=2,Z23=2),G2,0)+IF(AND(W21=2,Z21=2),D2,0))),(AH25-I4-I3-I2-H4-H3-H2),(P32-(IF(AND(W23=2,Z23=2),G2,0)+IF(AND(W21=2,Z21=2),D2,0))))),IF(Z25=3,IF(R32-(IF(AND(W23=2,Z23=3),G2,0)+IF(AND(W21=2,Z21=3),D2,0))=0,0,IF((AH25-I4-I3-I2-H4-H3-H2)&lt;(R32-(IF(AND(W23=2,Z23=3),G2,0)+IF(AND(W21=2,Z21=3),D2,0))),(AH25-I4-I3-I2-H4-H3-H2),(R32-(IF(AND(W23=2,Z23=3),G2,0)+IF(AND(W21=2,Z21=3),D2,0)))))))),IF(W25=3,IF(Z25=1,IF(AP32-(IF(AND(W23=3,Z23=1),G2,0)+IF(AND(W21=3,Z21=1),D2,0))=0,0,IF((AH25-I4-I3-I2-H4-H3-H2)&lt;(AP32-(IF(AND(W23=3,Z23=1),G2,0)+IF(AND(W21=3,Z21=1),D2,0))),(AH25-I4-I3-I2-H4-H3-H2),(AP32-(IF(AND(W23=3,Z23=1),G2,0)+IF(AND(W21=3,Z21=1),D2,0)))))))))</f>
        <v>0</v>
      </c>
      <c r="K2" s="22" t="b">
        <f>IF(W27=1,IF(Z27=1,IF(E24-(IF(AND(W25=1,Z25=1),H2,0)+IF(AND(W23=1,Z23=1),E2,0)+IF(AND(W21=1,Z21=1),B2,0))=0,0,IF(AH27&lt;(E24-(IF(AND(W25=1,Z25=1),H2,0)+IF(AND(W23=1,Z23=1),E2,0)+IF(AND(W21=1,Z21=1),B2,0))),AH27,(E24-(IF(AND(W25=1,Z25=1),H2,0)+IF(AND(W23=1,Z23=1),E2,0)+IF(AND(W21=1,Z21=1),B2,0))))),IF(Z27=2,IF(G24-(IF(AND(W25=1,Z25=2),H2,0)+IF(AND(W23=1,Z23=2),E2,0)+IF(AND(W21=1,Z21=2),B2,0))=0,0,IF(AH27&lt;(G24-(IF(AND(W25=1,Z25=2),H2,0)+IF(AND(W23=1,Z23=2),E2,0)+IF(AND(W21=1,Z21=2),B2,0))),AH27,(G24-(IF(AND(W25=1,Z25=2),H2,0)+IF(AND(W23=1,Z23=2),E2,0)+IF(AND(W21=1,Z21=2),B2,0))))))),IF(W27=2,IF(Z27=1,IF(N24-(IF(AND(W25=2,Z25=1),H2,0)+IF(AND(W23=2,Z23=1),E2,0)+IF(AND(W21=2,Z21=1),B2,0))=0,0,IF(AH27&lt;(N24-(IF(AND(W25=2,Z25=1),H2,0)+IF(AND(W23=2,Z23=1),E2,0)+IF(AND(W21=2,Z21=1),B2,0))),AH27,(N24-(IF(AND(W25=2,Z25=1),H2,0)+IF(AND(W23=2,Z23=1),E2,0)+IF(AND(W21=2,Z21=1),B2,0))))),IF(Z27=2,IF(P24-(IF(AND(W25=2,Z25=2),H2,0)+IF(AND(W23=2,Z23=2),E2,0)+IF(AND(W21=2,Z21=2),B2,0))=0,0,IF(AH27&lt;(P24-(IF(AND(W25=2,Z25=2),H2,0)+IF(AND(W23=2,Z23=2),E2,0)+IF(AND(W21=2,Z21=2),B2,0))),AH27,(P24-(IF(AND(W25=2,Z25=2),H2,0)+IF(AND(W23=2,Z23=2),E2,0)+IF(AND(W21=2,Z21=2),B2,0))))),IF(Z27=3,IF(R24-(IF(AND(W25=2,Z25=3),H2,0)+IF(AND(W23=2,Z23=3),E2,0)+IF(AND(W21=2,Z21=3),B2,0))=0,0,IF(AH27&lt;(R24-(IF(AND(W25=2,Z25=3),H2,0)+IF(AND(W23=2,Z23=3),E2,0)+IF(AND(W21=2,Z21=3),B2,0))),AH27,(R24-(IF(AND(W25=2,Z25=3),H2,0)+IF(AND(W23=2,Z23=3),E2,0)+IF(AND(W21=2,Z21=3),B2,0)))))))),IF(W27=3,IF(Z27=1,IF(AP24-(IF(AND(W25=3,Z25=1),H2,0)+IF(AND(W23=3,Z23=1),E2,0)+IF(AND(W21=3,Z21=1),B2,0))=0,0,IF(AH27&lt;(AP24-(IF(AND(W25=3,Z25=1),H2,0)+IF(AND(W23=3,Z23=1),E2,0)+IF(AND(W21=3,Z21=1),B2,0))),AH27,(AP24-(IF(AND(W25=3,Z25=1),H2,0)+IF(AND(W23=3,Z23=1),E2,0)+IF(AND(W21=3,Z21=1),B2,0)))))))))</f>
        <v>0</v>
      </c>
      <c r="L2" s="22" t="b">
        <f>IF(W27=1,IF(Z27=1,IF(E28-(IF(AND(W25=1,Z25=1),I2,0)+IF(AND(W23=1,Z23=1),F2,0)+IF(AND(W21=1,Z21=1),C2,0))=0,0,IF((AH27-K4-K3-K2)&lt;(E28-(IF(AND(W25=1,Z25=1),I2,0)+IF(AND(W23=1,Z23=1),F2,0)+IF(AND(W21=1,Z21=1),C2,0))),(AH27-K4-K3-K2),(E28-(IF(AND(W25=1,Z25=1),I2,0)+IF(AND(W23=1,Z23=1),F2,0)+IF(AND(W21=1,Z21=1),C2,0))))),IF(Z27=2,IF(G28-(IF(AND(W25=1,Z25=2),I2,0)+IF(AND(W23=1,Z23=2),F2,0)+IF(AND(W21=1,Z21=2),C2,0))=0,0,IF((AH27-K4-K3-K2)&lt;(G28-(IF(AND(W25=1,Z25=2),I2,0)+IF(AND(W23=1,Z23=2),F2,0)+IF(AND(W21=1,Z21=2),C2,0))),(AH27-K4-K3-K2),(G28-(IF(AND(W25=1,Z25=2),I2,0)+IF(AND(W23=1,Z23=2),F2,0)+IF(AND(W21=1,Z21=2),C2,0))))))),IF(W27=2,IF(Z27=1,IF(N28-(IF(AND(W25=2,Z25=1),I2,0)+IF(AND(W23=2,Z23=1),F2,0)+IF(AND(W21=2,Z21=1),C2,0))=0,0,IF((AH27-K4-K3-K2)&lt;(N28-(IF(AND(W25=2,Z25=1),I2,0)+IF(AND(W23=2,Z23=1),F2,0)+IF(AND(W21=2,Z21=1),C2,0))),(AH27-K4-K3-K2),(N28-(IF(AND(W25=2,Z25=1),I2,0)+IF(AND(W23=2,Z23=1),F2,0)+IF(AND(W21=2,Z21=1),C2,0))))),IF(Z27=2,IF(P28-(IF(AND(W25=2,Z25=2),I2,0)+IF(AND(W23=2,Z23=2),F2,0)+IF(AND(W21=2,Z21=2),C2,0))=0,0,IF((AH27-K4-K3-K2)&lt;(P28-(IF(AND(W25=2,Z25=2),I2,0)+IF(AND(W23=2,Z23=2),F2,0)+IF(AND(W21=2,Z21=2),C2,0))),(AH27-K4-K3-K2),(P28-(IF(AND(W25=2,Z25=2),I2,0)+IF(AND(W23=2,Z23=2),F2,0)+IF(AND(W21=2,Z21=2),C2,0))))),IF(Z27=3,IF(R28-(IF(AND(W25=2,Z25=3),I2,0)+IF(AND(W23=2,Z23=3),F2,0)+IF(AND(W21=2,Z21=3),C2,0))=0,0,IF((AH27-K4-K3-K2)&lt;(R28-(IF(AND(W25=2,Z25=3),I2,0)+IF(AND(W23=2,Z23=3),F2,0)+IF(AND(W21=2,Z21=3),C2,0))),(AH27-K4-K3-K2),(R28-(IF(AND(W25=2,Z25=3),I2,0)+IF(AND(W23=2,Z23=3),F2,0)+IF(AND(W21=2,Z21=3),C2,0)))))))),IF(W27=3,IF(Z27=1,IF(AP28-(IF(AND(W25=3,Z25=1),I2,0)+IF(AND(W23=3,Z23=1),F2,0)+IF(AND(W21=3,Z21=1),C2,0))=0,0,IF((AH27-K4-K3-K2)&lt;(AP28-(IF(AND(W25=3,Z25=1),I2,0)+IF(AND(W23=3,Z23=1),F2,0)+IF(AND(W21=3,Z21=1),C2,0))),(AH27-K4-K3-K2),(AP28-(IF(AND(W25=3,Z25=1),I2,0)+IF(AND(W23=3,Z23=1),F2,0)+IF(AND(W21=3,Z21=1),C2,0)))))))))</f>
        <v>0</v>
      </c>
      <c r="M2" s="23" t="b">
        <f>IF(W27=1,IF(Z27=1,IF(E32-(IF(AND(W25=1,Z25=1),J2,0)+IF(AND(W23=1,Z23=1),G2,0)+IF(AND(W21=1,Z21=1),D2,0))=0,0,IF((AH27-L4-L3-L2-K4-K3-K2)&lt;(E32-(IF(AND(W25=1,Z25=1),J2,0)+IF(AND(W23=1,Z23=1),G2,0)+IF(AND(W21=1,Z21=1),D2,0))),(AH27-L4-L3-L2-K4-K3-K2),(E32-(IF(AND(W25=1,Z25=1),J2,0)+IF(AND(W23=1,Z23=1),G2,0)+IF(AND(W21=1,Z21=1),D2,0))))),IF(Z27=2,IF(G32-(IF(AND(W25=1,Z25=2),J2,0)+IF(AND(W23=1,Z23=2),G2,0)+IF(AND(W21=1,Z21=2),D2,0))=0,0,IF((AH27-L4-L3-L2-K4-K3-K2)&lt;(G32-(IF(AND(W25=1,Z25=2),J2,0)+IF(AND(W23=1,Z23=2),G2,0)+IF(AND(W21=1,Z21=2),D2,0))),(AH27-L4-L3-L2-K4-K3-K2),(G32-(IF(AND(W25=1,Z25=2),J2,0)+IF(AND(W23=1,Z23=2),G2,0)+IF(AND(W21=1,Z21=2),D2,0))))))),IF(W27=2,IF(Z27=1,IF(N32-(IF(AND(W25=2,Z25=1),J2,0)+IF(AND(W23=2,Z23=1),G2,0)+IF(AND(W21=2,Z21=1),D2,0))=0,0,IF((AH27-L4-L3-L2-K4-K3-K2)&lt;(N32-(IF(AND(W25=2,Z25=1),J2,0)+IF(AND(W23=2,Z23=1),G2,0)+IF(AND(W21=2,Z21=1),D2,0))),(AH27-L4-L3-L2-K4-K3-K2),(N32-(IF(AND(W25=2,Z25=1),J2,0)+IF(AND(W23=2,Z23=1),G2,0)+IF(AND(W21=2,Z21=1),D2,0))))),IF(Z27=2,IF(P32-(IF(AND(W25=2,Z25=2),J2,0)+IF(AND(W23=2,Z23=2),G2,0)+IF(AND(W21=2,Z21=2),D2,0))=0,0,IF((AH27-L4-L3-L2-K4-K3-K2)&lt;(P32-(IF(AND(W25=2,Z25=2),J2,0)+IF(AND(W23=2,Z23=2),G2,0)+IF(AND(W21=2,Z21=2),D2,0))),(AH27-L4-L3-L2-K4-K3-K2),(P32-(IF(AND(W25=2,Z25=2),J2,0)+IF(AND(W23=2,Z23=2),G2,0)+IF(AND(W21=2,Z21=2),D2,0))))),IF(Z27=3,IF(R32-(IF(AND(W25=2,Z25=3),J2,0)+IF(AND(W23=2,Z23=3),G2,0)+IF(AND(W21=2,Z21=3),D2,0))=0,0,IF((AH27-L4-L3-L2-K4-K3-K2)&lt;(R32-(IF(AND(W25=2,Z25=3),J2,0)+IF(AND(W23=2,Z23=3),G2,0)+IF(AND(W21=2,Z21=3),D2,0))),(AH27-L4-L3-L2-K4-K3-K2),(R32-(IF(AND(W25=2,Z25=3),J2,0)+IF(AND(W23=2,Z23=3),G2,0)+IF(AND(W21=2,Z21=3),D2,0)))))))),IF(W27=3,IF(Z27=1,IF(AP32-(IF(AND(W25=3,Z25=1),J2,0)+IF(AND(W23=3,Z23=1),G2,0)+IF(AND(W21=3,Z21=1),D2,0))=0,0,IF((AH27-L4-L3-L2-K4-K3-K2)&lt;(AP32-(IF(AND(W25=3,Z25=1),J2,0)+IF(AND(W23=3,Z23=1),G2,0)+IF(AND(W21=3,Z21=1),D2,0))),(AH27-L4-L3-L2-K4-K3-K2),(AP32-(IF(AND(W25=3,Z25=1),J2,0)+IF(AND(W23=3,Z23=1),G2,0)+IF(AND(W21=3,Z21=1),D2,0)))))))))</f>
        <v>0</v>
      </c>
      <c r="N2" s="6" t="b">
        <f>IF(W29=1,IF(Z29=1,IF(E24-(IF(AND(W27=1,Z27=1),K2,0)+IF(AND(W25=1,Z25=1),H2,0)+IF(AND(W23=1,Z23=1),E2,0)+IF(AND(W21=1,Z21=1),B2,0))=0,0,IF(AH29&lt;(E24-(IF(AND(W27=1,Z27=1),K2,0)+IF(AND(W25=1,Z25=1),H2,0)+IF(AND(W23=1,Z23=1),E2,0)+IF(AND(W21=1,Z21=1),B2,0))),AH29,(E24-(IF(AND(W27=1,Z27=1),K2,0)+IF(AND(W25=1,Z25=1),H2,0)+IF(AND(W23=1,Z23=1),E2,0)+IF(AND(W21=1,Z21=1),B2,0))))),IF(Z29=2,IF(G24-(IF(AND(W27=1,Z27=2),K2,0)+IF(AND(W25=1,Z25=2),H2,0)+IF(AND(W23=1,Z23=2),E2,0)+IF(AND(W21=1,Z21=2),B2,0))=0,0,IF(AH29&lt;(G24-(IF(AND(W27=1,Z27=2),K2,0)+IF(AND(W25=1,Z25=2),H2,0)+IF(AND(W23=1,Z23=2),E2,0)+IF(AND(W21=1,Z21=2),B2,0))),AH29,(G24-(IF(AND(W27=1,Z27=2),K2,0)+IF(AND(W25=1,Z25=2),H2,0)+IF(AND(W23=1,Z23=2),E2,0)+IF(AND(W21=1,Z21=2),B2,0))))))),IF(W29=2,IF(Z29=1,IF(N24-(IF(AND(W27=2,Z27=1),K2,0)+IF(AND(W25=2,Z25=1),H2,0)+IF(AND(W23=2,Z23=1),E2,0)+IF(AND(W21=2,Z21=1),B2,0))=0,0,IF(AH29&lt;(N24-(IF(AND(W27=2,Z27=1),K2,0)+IF(AND(W25=2,Z25=1),H2,0)+IF(AND(W23=2,Z23=1),E2,0)+IF(AND(W21=2,Z21=1),B2,0))),AH29,(N24-(IF(AND(W27=2,Z27=1),K2,0)+IF(AND(W25=2,Z25=1),H2,0)+IF(AND(W23=2,Z23=1),E2,0)+IF(AND(W21=2,Z21=1),B2,0))))),IF(Z29=2,IF(P24-(IF(AND(W27=2,Z27=2),K2,0)+IF(AND(W25=2,Z25=2),H2,0)+IF(AND(W23=2,Z23=2),E2,0)+IF(AND(W21=2,Z21=2),B2,0))=0,0,IF(AH29&lt;(P24-(IF(AND(W27=2,Z27=2),K2,0)+IF(AND(W25=2,Z25=2),H2,0)+IF(AND(W23=2,Z23=2),E2,0)+IF(AND(W21=2,Z21=2),B2,0))),AH29,(P24-(IF(AND(W27=2,Z27=2),K2,0)+IF(AND(W25=2,Z25=2),H2,0)+IF(AND(W23=2,Z23=2),E2,0)+IF(AND(W21=2,Z21=2),B2,0))))),IF(Z29=3,IF(R24-(IF(AND(W27=2,Z27=3),K2,0)+IF(AND(W25=2,Z25=3),H2,0)+IF(AND(W23=2,Z23=3),E2,0)+IF(AND(W21=2,Z21=3),B2,0))=0,0,IF(AH29&lt;(R24-(IF(AND(W27=2,Z27=3),K2,0)+IF(AND(W25=2,Z25=3),H2,0)+IF(AND(W23=2,Z23=3),E2,0)+IF(AND(W21=2,Z21=3),B2,0))),AH29,(R24-(IF(AND(W27=2,Z27=3),K2,0)+IF(AND(W25=2,Z25=3),H2,0)+IF(AND(W23=2,Z23=3),E2,0)+IF(AND(W21=2,Z21=3),B2,0)))))))),IF(W29=3,IF(Z29=1,IF(AP24-(IF(AND(W27=3,Z27=1),K2,0)+IF(AND(W25=3,Z25=1),H2,0)+IF(AND(W23=3,Z23=1),E2,0)+IF(AND(W21=3,Z21=1),B2,0))=0,0,IF(AH29&lt;(AP24-(IF(AND(W27=3,Z27=1),K2,0)+IF(AND(W25=3,Z25=1),H2,0)+IF(AND(W23=3,Z23=1),E2,0)+IF(AND(W21=3,Z21=1),B2,0))),AH29,(AP24-(IF(AND(W27=3,Z27=1),K2,0)+IF(AND(W25=3,Z25=1),H2,0)+IF(AND(W23=3,Z23=1),E2,0)+IF(AND(W21=3,Z21=1),B2,0)))))))))</f>
        <v>0</v>
      </c>
      <c r="O2" s="6" t="b">
        <f>IF(W29=1,IF(Z29=1,IF(E28-(IF(AND(W27=1,Z27=1),L2,0)+IF(AND(W25=1,Z25=1),I2,0)+IF(AND(W23=1,Z23=1),F2,0)+IF(AND(W21=1,Z21=1),C2,0))=0,0,IF((AH29-N4-N3-N2)&lt;(E28-(IF(AND(W27=1,Z27=1),L2,0)+IF(AND(W25=1,Z25=1),I2,0)+IF(AND(W23=1,Z23=1),F2,0)+IF(AND(W21=1,Z21=1),C2,0))),(AH29-N4-N3-N2),(E28-(IF(AND(W27=1,Z27=1),L2,0)+IF(AND(W25=1,Z25=1),I2,0)+IF(AND(W23=1,Z23=1),F2,0)+IF(AND(W21=1,Z21=1),C2,0))))),IF(Z29=2,IF(G28-(IF(AND(W27=1,Z27=2),L2,0)+IF(AND(W25=1,Z25=2),I2,0)+IF(AND(W23=1,Z23=2),F2,0)+IF(AND(W21=1,Z21=2),C2,0))=0,0,IF((AH29-N4-N3-N2)&lt;(G28-(IF(AND(W27=1,Z27=2),L2,0)+IF(AND(W25=1,Z25=2),I2,0)+IF(AND(W23=1,Z23=2),F2,0)+IF(AND(W21=1,Z21=2),C2,0))),(AH29-N4-N3-N2),(G28-(IF(AND(W27=1,Z27=2),L2,0)+IF(AND(W25=1,Z25=2),I2,0)+IF(AND(W23=1,Z23=2),F2,0)+IF(AND(W21=1,Z21=2),C2,0))))))),IF(W29=2,IF(Z29=1,IF(N28-(IF(AND(W27=2,Z27=1),L2,0)+IF(AND(W25=2,Z25=1),I2,0)+IF(AND(W23=2,Z23=1),F2,0)+IF(AND(W21=2,Z21=1),C2,0))=0,0,IF((AH29-N4-N3-N2)&lt;(N28-(IF(AND(W27=2,Z27=1),L2,0)+IF(AND(W25=2,Z25=1),I2,0)+IF(AND(W23=2,Z23=1),F2,0)+IF(AND(W21=2,Z21=1),C2,0))),(AH29-N4-N3-N2),(N28-(IF(AND(W27=2,Z27=1),L2,0)+IF(AND(W25=2,Z25=1),I2,0)+IF(AND(W23=2,Z23=1),F2,0)+IF(AND(W21=2,Z21=1),C2,0))))),IF(Z29=2,IF(P28-(IF(AND(W27=2,Z27=2),L2,0)+IF(AND(W25=2,Z25=2),I2,0)+IF(AND(W23=2,Z23=2),F2,0)+IF(AND(W21=2,Z21=2),C2,0))=0,0,IF((AH29-N4-N3-N2)&lt;(P28-(IF(AND(W27=2,Z27=2),L2,0)+IF(AND(W25=2,Z25=2),I2,0)+IF(AND(W23=2,Z23=2),F2,0)+IF(AND(W21=2,Z21=2),C2,0))),(AH29-N4-N3-N2),(P28-(IF(AND(W27=2,Z27=2),L2,0)+IF(AND(W25=2,Z25=2),I2,0)+IF(AND(W23=2,Z23=2),F2,0)+IF(AND(W21=2,Z21=2),C2,0))))),IF(Z29=3,IF(R28-(IF(AND(W27=2,Z27=3),L2,0)+IF(AND(W25=2,Z25=3),I2,0)+IF(AND(W23=2,Z23=3),F2,0)+IF(AND(W21=2,Z21=3),C2,0))=0,0,IF((AH29-N4-N3-N2)&lt;(R28-(IF(AND(W27=2,Z27=3),L2,0)+IF(AND(W25=2,Z25=3),I2,0)+IF(AND(W23=2,Z23=3),F2,0)+IF(AND(W21=2,Z21=3),C2,0))),(AH29-N4-N3-N2),(R28-(IF(AND(W27=2,Z27=3),L2,0)+IF(AND(W25=2,Z25=3),I2,0)+IF(AND(W23=2,Z23=3),F2,0)+IF(AND(W21=2,Z21=3),C2,0)))))))),IF(W29=3,IF(Z29=1,IF(AP28-(IF(AND(W27=3,Z27=1),L2,0)+IF(AND(W25=3,Z25=1),I2,0)+IF(AND(W23=3,Z23=1),F2,0)+IF(AND(W21=3,Z21=1),C2,0))=0,0,IF((AH29-N4-N3-N2)&lt;(AP28-(IF(AND(W27=3,Z27=1),L2,0)+IF(AND(W25=3,Z25=1),I2,0)+IF(AND(W23=3,Z23=1),F2,0)+IF(AND(W21=3,Z21=1),C2,0))),(AH29-N4-N3-N2),(AP28-(IF(AND(W27=3,Z27=1),L2,0)+IF(AND(W25=3,Z25=1),I2,0)+IF(AND(W23=3,Z23=1),F2,0)+IF(AND(W21=3,Z21=1),C2,0)))))))))</f>
        <v>0</v>
      </c>
      <c r="P2" s="30" t="b">
        <f>IF(W29=1,IF(Z29=1,IF(E32-(IF(AND(W27=1,Z27=1),M2,0)+IF(AND(W25=1,Z25=1),J2,0)+IF(AND(W23=1,Z23=1),G2,0)+IF(AND(W21=1,Z21=1),D2,0))=0,0,IF((AH29-O4-O3-O2-N4-N3-N2)&lt;(E32-(IF(AND(W27=1,Z27=1),M2,0)+IF(AND(W25=1,Z25=1),J2,0)+IF(AND(W23=1,Z23=1),G2,0)+IF(AND(W21=1,Z21=1),D2,0))),(AH29-O4-O3-O2-N4-N3-N2),(E32-(IF(AND(W27=1,Z27=1),M2,0)+IF(AND(W25=1,Z25=1),J2,0)+IF(AND(W23=1,Z23=1),G2,0)+IF(AND(W21=1,Z21=1),D2,0))))),IF(Z29=2,IF(G32-(IF(AND(W27=1,Z27=2),M2,0)+IF(AND(W25=1,Z25=2),J2,0)+IF(AND(W23=1,Z23=2),G2,0)+IF(AND(W21=1,Z21=2),D2,0))=0,0,IF((AH29-O4-O3-O2-N4-N3-N2)&lt;(G32-(IF(AND(W27=1,Z27=2),M2,0)+IF(AND(W25=1,Z25=2),J2,0)+IF(AND(W23=1,Z23=2),G2,0)+IF(AND(W21=1,Z21=2),D2,0))),(AH29-O4-O3-O2-N4-N3-N2),(G32-(IF(AND(W27=1,Z27=2),M2,0)+IF(AND(W25=1,Z25=2),J2,0)+IF(AND(W23=1,Z23=2),G2,0)+IF(AND(W21=1,Z21=2),D2,0))))))),IF(W29=2,IF(Z29=1,IF(N32-(IF(AND(W27=2,Z27=1),M2,0)+IF(AND(W25=2,Z25=1),J2,0)+IF(AND(W23=2,Z23=1),G2,0)+IF(AND(W21=2,Z21=1),D2,0))=0,0,IF((AH29-O4-O3-O2-N4-N3-N2)&lt;(N32-(IF(AND(W27=2,Z27=1),M2,0)+IF(AND(W25=2,Z25=1),J2,0)+IF(AND(W23=2,Z23=1),G2,0)+IF(AND(W21=2,Z21=1),D2,0))),(AH29-O4-O3-O2-N4-N3-N2),(N32-(IF(AND(W27=2,Z27=1),M2,0)+IF(AND(W25=2,Z25=1),J2,0)+IF(AND(W23=2,Z23=1),G2,0)+IF(AND(W21=2,Z21=1),D2,0))))),IF(Z29=2,IF(P32-(IF(AND(W27=2,Z27=2),M2,0)+IF(AND(W25=2,Z25=2),J2,0)+IF(AND(W23=2,Z23=2),G2,0)+IF(AND(W21=2,Z21=2),D2,0))=0,0,IF((AH29-O4-O3-O2-N4-N3-N2)&lt;(P32-(IF(AND(W27=2,Z27=2),M2,0)+IF(AND(W25=2,Z25=2),J2,0)+IF(AND(W23=2,Z23=2),G2,0)+IF(AND(W21=2,Z21=2),D2,0))),(AH29-O4-O3-O2-N4-N3-N2),(P32-(IF(AND(W27=2,Z27=2),M2,0)+IF(AND(W25=2,Z25=2),J2,0)+IF(AND(W23=2,Z23=2),G2,0)+IF(AND(W21=2,Z21=2),D2,0))))),IF(Z29=3,IF(R32-(IF(AND(W27=2,Z27=3),M2,0)+IF(AND(W25=2,Z25=3),J2,0)+IF(AND(W23=2,Z23=3),G2,0)+IF(AND(W21=2,Z21=3),D2,0))=0,0,IF((AH29-O4-O3-O2-N4-N3-N2)&lt;(R32-(IF(AND(W27=2,Z27=3),M2,0)+IF(AND(W25=2,Z25=3),J2,0)+IF(AND(W23=2,Z23=3),G2,0)+IF(AND(W21=2,Z21=3),D2,0))),(AH29-O4-O3-O2-N4-N3-N2),(R32-(IF(AND(W27=2,Z27=3),M2,0)+IF(AND(W25=2,Z25=3),J2,0)+IF(AND(W23=2,Z23=3),G2,0)+IF(AND(W21=2,Z21=3),D2,0)))))))),IF(W29=3,IF(Z29=1,IF(AP32-(IF(AND(W27=3,Z27=1),M2,0)+IF(AND(W25=3,Z25=1),J2,0)+IF(AND(W23=3,Z23=1),G2,0)+IF(AND(W21=3,Z21=1),D2,0))=0,0,IF((AH29-O4-O3-O2-N4-N3-N2)&lt;(AP32-(IF(AND(W27=3,Z27=1),M2,0)+IF(AND(W25=3,Z25=1),J2,0)+IF(AND(W23=3,Z23=1),G2,0)+IF(AND(W21=3,Z21=1),D2,0))),(AH29-O4-O3-O2-N4-N3-N2),(AP32-(IF(AND(W27=3,Z27=1),M2,0)+IF(AND(W25=3,Z25=1),J2,0)+IF(AND(W23=3,Z23=1),G2,0)+IF(AND(W21=3,Z21=1),D2,0)))))))))</f>
        <v>0</v>
      </c>
      <c r="Q2" s="94"/>
      <c r="R2" s="95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s="1" customFormat="1">
      <c r="A3" s="3" t="s">
        <v>2</v>
      </c>
      <c r="B3" s="20">
        <f>IF(W21=1,IF(Z21=1,IF(E24&lt;AH21,IF(E25&lt;(AH21-E24),E25,(AH21-E24)),0),IF(Z21=2,IF(G24&lt;AH21,IF(G25&lt;(AH21-G24),G25,(AH21-G24)),0))),IF(W21=2,IF(Z21=1,IF(N24&lt;AH21,IF(N25&lt;(AH21-N24),N25,(AH21-N24)),0),IF(Z21=2,IF(P24&lt;AH21,IF(P25&lt;(AH21-P24),P25,(AH21-P24)),0),IF(Z21=3,IF(R24&lt;AH21,IF(R25&lt;(AH21-R24),R25,(AH21-R24)),0)))),IF(W21=3,IF(Z21=1,IF(AP25&lt;AH21,IF(AP25&lt;(AH21-AP24),AP25,(AH21-AP24)),0)))))</f>
        <v>0</v>
      </c>
      <c r="C3" s="20">
        <f>IF(W21=1,IF(Z21=1,IF(E24&lt;AH21,IF(E25&lt;(AH21-E24),IF(E26&lt;(AH21-E24-E25),IF(E28&lt;(AH21-E24-E25-E26),IF(E29&lt;(AH21-E24-E25-E26-E28),E29,(AH21-E24-E25-E26-E28)),0),0),0),0),IF(Z21=2,IF(G24&lt;AH21,IF(G25&lt;(AH21-G24),IF(G26&lt;(AH21-G24-G25),IF(G28&lt;(AH21-G24-G25-G26),IF(G29&lt;(AH21-G24-G25-G26-G28),G29,(AH21-G24-G25-G26-G28)),0),0),0),0))),IF(W21=2,IF(Z21=1,IF(N24&lt;AH21,IF(N25&lt;(AH21-N24),IF(N26&lt;(AH21-N24-N25),IF(N28&lt;(AH21-N24-N25-N26),IF(N29&lt;(AH21-N24-N25-N26-N28),N29,(AH21-N24-N25-N26-N28)),0),0),0),0),IF(Z21=2,IF(P24&lt;AH21,IF(P25&lt;(AH21-P24),IF(P26&lt;(AH21-P24-P25),IF(P28&lt;(AH21-P24-P25-P26),IF(P29&lt;(AH21-P24-P25-P26-P28),P29,(AH21-P24-P25-P26-P28)),0),0),0),0),IF(Z21=3,IF(R24&lt;AH21,IF(R25&lt;(AH21-R24),IF(R26&lt;(AH21-R24-R25),IF(R28&lt;(AH21-R24-R25-R26),IF(R29&lt;(AH21-R24-R25-R26-R28),R29,(AH21-R24-R25-R26-R28)),0),0),0),0)))),IF(W21=3,IF(Z21=1,IF(AP24&lt;AH21,IF(AP25&lt;(AH21-AP24),IF(AP26&lt;(AH21-AP24-AP25),IF(AP28&lt;(AH21-AP24-AP25-AP26),IF(AP29&lt;(AH21-AP24-AP25-AP26-AP28),AP29,(AH21-AP24-AP25-AP26-AP28)),0),0),0),0)))))</f>
        <v>0</v>
      </c>
      <c r="D3" s="24"/>
      <c r="E3" s="20">
        <f>IF(W23=1,IF(Z23=1,IF(E25-(IF(AND(W21=1,Z21=1),B3,0))=0,0,IF((AH23-E2)&lt;(E25-(IF(AND(W21=1,Z21=1),B3,0))),(AH23-E2),(E25-(IF(AND(W21=1,Z21=1),B3,0))))),IF(Z23=2,IF(G25-(IF(AND(W21=1,Z21=2),B3,0))=0,0,IF((AH23-E2)&lt;(G25-(IF(AND(W21=1,Z21=2),B3,0))),(AH23-E2),(G25-(IF(AND(W21=1,Z21=2),B3,0))))))),IF(W23=2,IF(Z23=1,IF(N25-(IF(AND(W21=2,Z21=1),B3,0))=0,0,IF((AH23-E2)&lt;(N25-(IF(AND(W21=2,Z21=1),B3,0))),(AH23-E2),(N25-(IF(AND(W21=2,Z21=1),B3,0))))),IF(Z23=2,IF(P25-(IF(AND(W21=2,Z21=2),B3,0))=0,0,IF((AH23-E2)&lt;(P25-(IF(AND(W21=2,Z21=2),B3,0))),(AH23-E2),(P25-(IF(AND(W21=2,Z21=2),B3,0))))),IF(Z23=3,IF(R25-(IF(AND(W21=2,Z21=3),B3,0))=0,0,IF((AH23-E2)&lt;(R25-(IF(AND(W21=2,Z21=3),B3,0))),(AH23-E2),(R25-(IF(AND(W21=2,Z21=3),B3,0)))))))),IF(W23=3,IF(Z23=1,IF(AP25-(IF(AND(W21=3,Z21=1),B3,0))=0,0,IF((AH23-E2)&lt;(AP25-(IF(AND(W21=3,Z21=1),B3,0))),(AH23-E2),(AP25-(IF(AND(W21=3,Z21=1),B3,0)))))))))</f>
        <v>10</v>
      </c>
      <c r="F3" s="20">
        <f>IF(W23=1,IF(Z23=1,IF(E29-(IF(AND(W21=1,Z21=1),C3,0))=0,0,IF((AH23-F2-E4-E3-E2)&lt;(E29-(IF(AND(W21=1,Z21=1),C3,0))),(AH23-F2-E4-E3-E2),(E29-(IF(AND(W21=1,Z21=1),C3,0))))),IF(Z23=2,IF(G29-(IF(AND(W21=1,Z21=2),C3,0))=0,0,IF((AH23-F2-E4-E3-E2)&lt;(G29-(IF(AND(W21=1,Z21=2),C3,0))),(AH23-F2-E4-E3-E2),(G29-(IF(AND(W21=1,Z21=2),C3,0))))))),IF(W23=2,IF(Z23=1,IF(N29-(IF(AND(W21=2,Z21=1),C3,0))=0,0,IF((AH23-F2-E4-E3-E2)&lt;(N29-(IF(AND(W21=2,Z21=1),C3,0))),(AH23-F2-E4-E3-E2),(N29-(IF(AND(W21=2,Z21=1),C3,0))))),IF(Z23=2,IF(P29-(IF(AND(W21=2,Z21=2),C3,0))=0,0,IF((AH23-F2-E4-E3-E2)&lt;(P29-(IF(AND(W21=2,Z21=2),C3,0))),(AH23-F2-E4-E3-E2),(P29-(IF(AND(W21=2,Z21=2),C3,0))))),IF(Z23=3,IF(R29-(IF(AND(W21=2,Z21=3),C3,0))=0,0,IF((AH23-F2-E4-E3-E2)&lt;(R29-(IF(AND(W21=2,Z21=3),C3,0))),(AH23-F2-E4-E3-E2),(R29-(IF(AND(W21=2,Z21=3),C3,0)))))))),IF(W23=3,IF(Z23=1,IF(AP29-(IF(AND(W21=3,Z21=1),C3,0))=0,0,IF((AH23-F2-E4-E3-E2)&lt;(AP29-(IF(AND(W21=3,Z21=1),C3,0))),(AH23-F2-E4-E3-E2),(AP29-(IF(AND(W21=3,Z21=1),C3,0)))))))))</f>
        <v>0</v>
      </c>
      <c r="G3" s="24"/>
      <c r="H3" s="20">
        <f>IF(W25=1,IF(Z25=1,IF(E25-(IF(AND(W23=1,Z23=1),E3,0)+IF(AND(W21=1,Z21=1),B3,0))=0,0,IF((AH25-H2)&lt;(E25-(IF(AND(W23=1,Z23=1),E3,0)+IF(AND(W21=1,Z21=1),B3,0))),(AH25-H2),(E25-(IF(AND(W23=1,Z23=1),E3,0)+IF(AND(W21=1,Z21=1),B3,0))))),IF(Z25=2,IF(G25-(IF(AND(W23=1,Z23=2),E3,0)+IF(AND(W21=1,Z21=2),B3,0))=0,0,IF((AH25-H2)&lt;(G25-(IF(AND(W23=1,Z23=2),E3,0)+IF(AND(W21=1,Z21=2),B3,0))),(AH25-H2),(G25-(IF(AND(W23=1,Z23=2),E3,0)+IF(AND(W21=1,Z21=2),B3,0))))))),IF(W25=2,IF(Z25=1,IF(N25-(IF(AND(W23=2,Z23=1),E3,0)+IF(AND(W21=2,Z21=1),B3,0))=0,0,IF((AH25-H2)&lt;(N25-(IF(AND(W23=2,Z23=1),E3,0)+IF(AND(W21=2,Z21=1),B3,0))),(AH25-H2),(N25-(IF(AND(W23=2,Z23=1),E3,0)+IF(AND(W21=2,Z21=1),B3,0))))),IF(Z25=2,IF(P25-(IF(AND(W23=2,Z23=2),E3,0)+IF(AND(W21=2,Z21=2),B3,0))=0,0,IF((AH25-H2)&lt;(P25-(IF(AND(W23=2,Z23=2),E3,0)+IF(AND(W21=2,Z21=2),B3,0))),(AH25-H2),(P25-(IF(AND(W23=2,Z23=2),E3,0)+IF(AND(W21=2,Z21=2),B3,0))))),IF(Z25=3,IF(R25-(IF(AND(W23=2,Z23=3),E3,0)+IF(AND(W21=2,Z21=3),B3,0))=0,0,IF((AH25-H2)&lt;(R25-(IF(AND(W23=2,Z23=3),E3,0)+IF(AND(W21=2,Z21=3),B3,0))),(AH25-H2),(R25-(IF(AND(W23=2,Z23=3),E3,0)+IF(AND(W21=2,Z21=3),B3,0)))))))),IF(W25=3,IF(Z25=1,IF(AP25-(IF(AND(W23=3,Z23=1),E3,0)+IF(AND(W21=3,Z21=1),B3,0))=0,0,IF((AH25-H2)&lt;(AP25-(IF(AND(W23=3,Z23=1),E3,0)+IF(AND(W21=3,Z21=1),B3,0))),(AH25-H2),(AP25-(IF(AND(W23=3,Z23=1),E3,0)+IF(AND(W21=3,Z21=1),B3,0)))))))))</f>
        <v>220</v>
      </c>
      <c r="I3" s="22">
        <f>IF(W25=1,IF(Z25=1,IF(E29-(IF(AND(W23=1,Z23=1),F3,0)+IF(AND(W21=1,Z21=1),C3,0))=0,0,IF((AH25-I2-H4-H3-H2)&lt;(E29-(IF(AND(W23=1,Z23=1),F3,0)+IF(AND(W21=1,Z21=1),C3,0))),(AH25-I2-H4-H3-H2),(E29-(IF(AND(W23=1,Z23=1),F3,0)+IF(AND(W21=1,Z21=1),C3,0))))),IF(Z25=2,IF(G29-(IF(AND(W23=1,Z23=2),F3,0)+IF(AND(W21=1,Z21=3),C3,0))=0,0,IF((AH25-I2-H4-H3-H2)&lt;(G29-(IF(AND(W23=1,Z23=2),F3,0)+IF(AND(W21=1,Z21=2),C3,0))),(AH25-I2-H4-H3-H2),(G29-(IF(AND(W23=1,Z23=2),F3,0)+IF(AND(W21=1,Z21=2),C3,0))))))),IF(W25=2,IF(Z25=1,IF(N29-(IF(AND(W23=2,Z23=1),F3,0)+IF(AND(W21=2,Z21=1),C3,0))=0,0,IF((AH25-I2-H4-H3-H2)&lt;(N29-(IF(AND(W23=2,Z23=1),F3,0)+IF(AND(W21=2,Z21=1),C3,0))),(AH25-I2-H4-H3-H2),(N29-(IF(AND(W23=2,Z23=1),F3,0)+IF(AND(W21=2,Z21=1),C3,0))))),IF(Z25=2,IF(P29-(IF(AND(W23=2,Z23=2),F3,0)+IF(AND(W21=2,Z21=2),C3,0))=0,0,IF((AH25-I2-H4-H3-H2)&lt;(P29-(IF(AND(W23=2,Z23=2),F3,0)+IF(AND(W21=2,Z21=2),C3,0))),(AH25-I2-H4-H3-H2),(P29-(IF(AND(W23=2,Z23=2),F3,0)+IF(AND(W21=2,Z21=2),C3,0))))),IF(Z25=3,IF(R29-(IF(AND(W23=2,Z23=3),F3,0)+IF(AND(W21=2,Z21=3),C3,0))=0,0,IF((AH25-I2-H4-H3-H2)&lt;(R29-(IF(AND(W23=2,Z23=3),F3,0)+IF(AND(W21=2,Z21=3),C3,0))),(AH25-I2-H4-H3-H2),(R29-(IF(AND(W23=2,Z23=3),F3,0)+IF(AND(W21=2,Z21=3),C3,0)))))))),IF(W25=3,IF(Z25=1,IF(AP29-(IF(AND(W23=3,Z23=1),F3,0)+IF(AND(W21=3,Z21=1),C3,0))=0,0,IF((AH25-I2-H4-H3-H2)&lt;(AP29-(IF(AND(W23=3,Z23=1),F3,0)+IF(AND(W21=3,Z21=1),C3,0))),(AH25-I2-H4-H3-H2),(AP29-(IF(AND(W23=3,Z23=1),F3,0)+IF(AND(W21=3,Z21=1),C3,0)))))))))</f>
        <v>0</v>
      </c>
      <c r="J3" s="24"/>
      <c r="K3" s="22" t="b">
        <f>IF(W27=1,IF(Z27=1,IF(E25-(IF(AND(W25=1,Z25=1),H3,0)+IF(AND(W23=1,Z23=1),E3,0)+IF(AND(W21=1,Z21=1),B3,0))=0,0,IF((AH27-K2)&lt;(E25-(IF(AND(W25=1,Z25=1),H3,0)+IF(AND(W23=1,Z23=1),E3,0)+IF(AND(W21=1,Z21=1),B3,0))),(AH27-K2),(E25-(IF(AND(W25=1,Z25=1),H3,0)+IF(AND(W23=1,Z23=1),E3,0)+IF(AND(W21=1,Z21=1),B3,0))))),IF(Z27=2,IF(G25-(IF(AND(W25=1,Z25=2),H3,0)+IF(AND(W23=1,Z23=2),E3,0)+IF(AND(W21=1,Z21=2),B3,0))=0,0,IF((AH27-K2)&lt;(G25-(IF(AND(W25=1,Z25=2),H3,0)+IF(AND(W23=1,Z23=2),E3,0)+IF(AND(W21=1,Z21=2),B3,0))),(AH27-K2),(G25-(IF(AND(W25=1,Z25=2),H3,0)+IF(AND(W23=1,Z23=2),E3,0)+IF(AND(W21=1,Z21=2),B3,0))))))),IF(W27=2,IF(Z27=1,IF(N25-(IF(AND(W25=2,Z25=1),H3,0)+IF(AND(W23=2,Z23=1),E3,0)+IF(AND(W21=2,Z21=1),B3,0))=0,0,IF((AH27-K2)&lt;(N25-(IF(AND(W25=2,Z25=1),H3,0)+IF(AND(W23=2,Z23=1),E3,0)+IF(AND(W21=2,Z21=1),B3,0))),(AH27-K2),(N25-(IF(AND(W25=2,Z25=1),H3,0)+IF(AND(W23=2,Z23=1),E3,0)+IF(AND(W21=2,Z21=1),B3,0))))),IF(Z27=2,IF(P25-(IF(AND(W25=2,Z25=2),H3,0)+IF(AND(W23=2,Z23=2),E3,0)+IF(AND(W21=2,Z21=2),B3,0))=0,0,IF((AH27-K2)&lt;(P25-(IF(AND(W25=2,Z25=2),H3,0)+IF(AND(W23=2,Z23=2),E3,0)+IF(AND(W21=2,Z21=2),B3,0))),(AH27-K2),(P25-(IF(AND(W25=2,Z25=2),H3,0)+IF(AND(W23=2,Z23=2),E3,0)+IF(AND(W21=2,Z21=2),B3,0))))),IF(Z27=3,IF(R25-(IF(AND(W25=2,Z25=3),H3,0)+IF(AND(W23=2,Z23=3),E3,0)+IF(AND(W21=2,Z21=3),B3,0))=0,0,IF((AH27-K2)&lt;(R25-(IF(AND(W25=2,Z25=3),H3,0)+IF(AND(W23=2,Z23=3),E3,0)+IF(AND(W21=2,Z21=3),B3,0))),(AH27-K2),(R25-(IF(AND(W25=2,Z25=3),H3,0)+IF(AND(W23=2,Z23=3),E3,0)+IF(AND(W21=2,Z21=3),B3,0)))))))),IF(W27=3,IF(Z27=1,IF(AP25-(IF(AND(W25=3,Z25=1),H3,0)+IF(AND(W23=3,Z23=1),E3,0)+IF(AND(W21=3,Z21=1),B3,0))=0,0,IF((AH27-K2)&lt;(AP25-(IF(AND(W25=3,Z25=1),H3,0)+IF(AND(W23=3,Z23=1),E3,0)+IF(AND(W21=3,Z21=1),B3,0))),(AH27-K2),(AP25-(IF(AND(W25=3,Z25=1),H3,0)+IF(AND(W23=3,Z23=1),E3,0)+IF(AND(W21=3,Z21=1),B3,0)))))))))</f>
        <v>0</v>
      </c>
      <c r="L3" s="22" t="b">
        <f>IF(W27=1,IF(Z27=1,IF(E29-(IF(AND(W25=1,Z25=1),I3,0)+IF(AND(W23=1,Z23=1),F3,0)+IF(AND(W21=1,Z21=1),C3,0))=0,0,IF((AH27-L2-K4-K3-K2)&lt;(E29-(IF(AND(W25=1,Z25=1),I3,0)+IF(AND(W23=1,Z23=1),F3,0)+IF(AND(W21=1,Z21=1),C3,0))),(AH27-L2-K4-K3-K2),(E29-(IF(AND(W25=1,Z25=1),I3,0)+IF(AND(W23=1,Z23=1),F3,0)+IF(AND(W21=1,Z21=1),C3,0))))),IF(Z27=2,IF(G29-(IF(AND(W25=1,Z25=2),I3,0)+IF(AND(W23=1,Z23=2),F3,0)+IF(AND(W21=1,Z21=2),C3,0))=0,0,IF((AH27-L2-K4-K3-K2)&lt;(G29-(IF(AND(W25=1,Z25=2),I3,0)+IF(AND(W23=1,Z23=2),F3,0)+IF(AND(W21=1,Z21=2),C3,0))),(AH27-L2-K4-K3-K2),(G29-(IF(AND(W25=1,Z25=2),I3,0)+IF(AND(W23=1,Z23=2),F3,0)+IF(AND(W21=1,Z21=2),C3,0))))))),IF(W27=2,IF(Z27=1,IF(N29-(IF(AND(W25=2,Z25=1),I3,0)+IF(AND(W23=2,Z23=1),F3,0)+IF(AND(W21=2,Z21=1),C3,0))=0,0,IF((AH27-L2-K4-K3-K2)&lt;(N29-(IF(AND(W25=2,Z25=1),I3,0)+IF(AND(W23=2,Z23=1),F3,0)+IF(AND(W21=2,Z21=1),C3,0))),(AH27-L2-K4-K3-K2),(N29-(IF(AND(W25=2,Z25=1),I3,0)+IF(AND(W23=2,Z23=1),F3,0)+IF(AND(W21=2,Z21=1),C3,0))))),IF(Z27=2,IF(P29-(IF(AND(W25=2,Z25=2),I3,0)+IF(AND(W23=2,Z23=2),F3,0)+IF(AND(W21=2,Z21=2),C3,0))=0,0,IF((AH27-L2-K4-K3-K2)&lt;(P29-(IF(AND(W25=2,Z25=2),I3,0)+IF(AND(W23=2,Z23=2),F3,0)+IF(AND(W21=2,Z21=2),C3,0))),(AH27-L2-K4-K3-K2),(P29-(IF(AND(W25=2,Z25=2),I3,0)+IF(AND(W23=2,Z23=2),F3,0)+IF(AND(W21=2,Z21=2),C3,0))))),IF(Z27=3,IF(R29-(IF(AND(W25=2,Z25=3),I3,0)+IF(AND(W23=2,Z23=3),F3,0)+IF(AND(W21=2,Z21=3),C3,0))=0,0,IF((AH27-L2-K4-K3-K2)&lt;(R29-(IF(AND(W25=2,Z25=3),I3,0)+IF(AND(W23=2,Z23=3),F3,0)+IF(AND(W21=2,Z21=3),C3,0))),(AH27-L2-K4-K3-K2),(R29-(IF(AND(W25=2,Z25=3),I3,0)+IF(AND(W23=2,Z23=3),F3,0)+IF(AND(W21=2,Z21=3),C3,0)))))))),IF(W27=3,IF(Z27=1,IF(AP29-(IF(AND(W25=3,Z25=1),I3,0)+IF(AND(W23=3,Z23=1),F3,0)+IF(AND(W21=3,Z21=1),C3,0))=0,0,IF((AH27-L2-K4-K3-K2)&lt;(AP29-(IF(AND(W25=3,Z25=1),I3,0)+IF(AND(W23=3,Z23=1),F3,0)+IF(AND(W21=3,Z21=1),C3,0))),(AH27-L2-K4-K3-K2),(AP29-(IF(AND(W25=3,Z25=1),I3,0)+IF(AND(W23=3,Z23=1),F3,0)+IF(AND(W21=3,Z21=1),C3,0)))))))))</f>
        <v>0</v>
      </c>
      <c r="M3" s="24"/>
      <c r="N3" s="6" t="b">
        <f>IF(W29=1,IF(Z29=1,IF(E25-(IF(AND(W27=1,Z27=1),K3,0)+IF(AND(W25=1,Z25=1),H3,0)+IF(AND(W23=1,Z23=1),E3,0)+IF(AND(W21=1,Z21=1),B3,0))=0,0,IF((AH29-N2)&lt;(E25-(IF(AND(W27=1,Z27=1),K3,0)+IF(AND(W25=1,Z25=1),H3,0)+IF(AND(W23=1,Z23=1),E3,0)+IF(AND(W21=1,Z21=1),B3,0))),(AH29-N2),(E25-(IF(AND(W27=1,Z27=1),K3,0)+IF(AND(W25=1,Z25=1),H3,0)+IF(AND(W23=1,Z23=1),E3,0)+IF(AND(W21=1,Z21=1),B3,0))))),IF(Z29=2,IF(G25-(IF(AND(W27=1,Z27=2),K3,0)+IF(AND(W25=1,Z25=2),H3,0)+IF(AND(W23=1,Z23=2),E3,0)+IF(AND(W21=1,Z21=2),B3,0))=0,0,IF((AH29-N2)&lt;(G25-(IF(AND(W27=1,Z27=2),K3,0)+IF(AND(W25=1,Z25=2),H3,0)+IF(AND(W23=1,Z23=2),E3,0)+IF(AND(W21=1,Z21=2),B3,0))),(AH29-N2),(G25-(IF(AND(W27=1,Z27=2),K3,0)+IF(AND(W25=1,Z25=2),H3,0)+IF(AND(W23=1,Z23=2),E3,0)+IF(AND(W21=1,Z21=2),B3,0))))))),IF(W29=2,IF(Z29=1,IF(N25-(IF(AND(W27=2,Z27=1),K3,0)+IF(AND(W25=2,Z25=1),H3,0)+IF(AND(W23=2,Z23=1),E3,0)+IF(AND(W21=2,Z21=1),B3,0))=0,0,IF((AH29-N2)&lt;(N25-(IF(AND(W27=2,Z27=1),K3,0)+IF(AND(W25=2,Z25=1),H3,0)+IF(AND(W23=2,Z23=1),E3,0)+IF(AND(W21=2,Z21=1),B3,0))),(AH29-N2),(N25-(IF(AND(W27=2,Z27=1),K3,0)+IF(AND(W25=2,Z25=1),H3,0)+IF(AND(W23=2,Z23=1),E3,0)+IF(AND(W21=2,Z21=1),B3,0))))),IF(Z29=2,IF(P25-(IF(AND(W27=2,Z27=2),K3,0)+IF(AND(W25=2,Z25=2),H3,0)+IF(AND(W23=2,Z23=2),E3,0)+IF(AND(W21=2,Z21=2),B3,0))=0,0,IF((AH29-N2)&lt;(P25-(IF(AND(W27=2,Z27=2),K3,0)+IF(AND(W25=2,Z25=2),H3,0)+IF(AND(W23=2,Z23=2),E3,0)+IF(AND(W21=2,Z21=2),B3,0))),(AH29-N2),(P25-(IF(AND(W27=2,Z27=2),K3,0)+IF(AND(W25=2,Z25=2),H3,0)+IF(AND(W23=2,Z23=2),E3,0)+IF(AND(W21=2,Z21=2),B3,0))))),IF(Z29=3,IF(R25-(IF(AND(W27=2,Z27=3),K3,0)+IF(AND(W25=2,Z25=3),H3,0)+IF(AND(W23=2,Z23=3),E3,0)+IF(AND(W21=2,Z21=3),B3,0))=0,0,IF((AH29-N2)&lt;(R25-(IF(AND(W27=2,Z27=3),K3,0)+IF(AND(W25=2,Z25=3),H3,0)+IF(AND(W23=2,Z23=3),E3,0)+IF(AND(W21=2,Z21=3),B3,0))),(AH29-N2),(R25-(IF(AND(W27=2,Z27=3),K3,0)+IF(AND(W25=2,Z25=3),H3,0)+IF(AND(W23=2,Z23=3),E3,0)+IF(AND(W21=2,Z21=3),B3,0)))))))),IF(W29=3,IF(Z29=1,IF(AP25-(IF(AND(W27=3,Z27=1),K3,0)+IF(AND(W25=3,Z25=1),H3,0)+IF(AND(W23=3,Z23=1),E3,0)+IF(AND(W21=3,Z21=1),B3,0))=0,0,IF((AH29-N2)&lt;(AP25-(IF(AND(W27=3,Z27=1),K3,0)+IF(AND(W25=3,Z25=1),H3,0)+IF(AND(W23=3,Z23=1),E3,0)+IF(AND(W21=3,Z21=1),B3,0))),(AH29-N2),(AP25-(IF(AND(W27=3,Z27=1),K3,0)+IF(AND(W25=3,Z25=1),H3,0)+IF(AND(W23=3,Z23=1),E3,0)+IF(AND(W21=3,Z21=1),B3,0)))))))))</f>
        <v>0</v>
      </c>
      <c r="O3" s="30" t="b">
        <f>IF(W29=1,IF(Z29=1,IF(E29-(IF(AND(W27=1,Z27=1),L3,0)+IF(AND(W25=1,Z25=1),I3,0)+IF(AND(W23=1,Z23=1),F3,0)+IF(AND(W21=1,Z21=1),C3,0))=0,0,IF((AH29-O2-N4-N3-N2)&lt;(E29-(IF(AND(W27=1,Z27=1),L3,0)+IF(AND(W25=1,Z25=1),I3,0)+IF(AND(W23=1,Z23=1),F3,0)+IF(AND(W21=1,Z21=1),C3,0))),(AH29-O2-N4-N3-N2),(E29-(IF(AND(W27=1,Z27=1),L3,0)+IF(AND(W25=1,Z25=1),I3,0)+IF(AND(W23=1,Z23=1),F3,0)+IF(AND(W21=1,Z21=1),C3,0))))),IF(Z29=2,IF(G29-(IF(AND(W27=1,Z27=2),L3,0)+IF(AND(W25=1,Z25=2),I3,0)+IF(AND(W23=1,Z23=2),F3,0)+IF(AND(W21=1,Z21=2),C3,0))=0,0,IF((AH29-O2-N4-N3-N2)&lt;(G29-(IF(AND(W27=1,Z27=2),L3,0)+IF(AND(W25=1,Z25=2),I3,0)+IF(AND(W23=1,Z23=2),F3,0)+IF(AND(W21=1,Z21=2),C3,0))),(AH29-O2-N4-N3-N2),(G29-(IF(AND(W27=1,Z27=2),L3,0)+IF(AND(W25=1,Z25=2),I3,0)+IF(AND(W23=1,Z23=2),F3,0)+IF(AND(W21=1,Z21=2),C3,0))))))),IF(W29=2,IF(Z29=1,IF(N29-(IF(AND(W27=2,Z27=1),L3,0)+IF(AND(W25=2,Z25=1),I3,0)+IF(AND(W23=2,Z23=1),F3,0)+IF(AND(W21=2,Z21=1),C3,0))=0,0,IF((AH29-O2-N4-N3-N2)&lt;(N29-(IF(AND(W27=2,Z27=1),L3,0)+IF(AND(W25=2,Z25=1),I3,0)+IF(AND(W23=2,Z23=1),F3,0)+IF(AND(W21=2,Z21=1),C3,0))),(AH29-O2-N4-N3-N2),(N29-(IF(AND(W27=2,Z27=1),L3,0)+IF(AND(W25=2,Z25=1),I3,0)+IF(AND(W23=2,Z23=1),F3,0)+IF(AND(W21=2,Z21=1),C3,0))))),IF(Z29=2,IF(P29-(IF(AND(W27=2,Z27=2),L3,0)+IF(AND(W25=2,Z25=2),I3,0)+IF(AND(W23=2,Z23=2),F3,0)+IF(AND(W21=2,Z21=2),C3,0))=0,0,IF((AH29-O2-N4-N3-N2)&lt;(P29-(IF(AND(W27=2,Z27=2),L3,0)+IF(AND(W25=2,Z25=2),I3,0)+IF(AND(W23=2,Z23=2),F3,0)+IF(AND(W21=2,Z21=2),C3,0))),(AH29-O2-N4-N3-N2),(P29-(IF(AND(W27=2,Z27=2),L3,0)+IF(AND(W25=2,Z25=2),I3,0)+IF(AND(W23=2,Z23=2),F3,0)+IF(AND(W21=2,Z21=2),C3,0))))),IF(Z29=3,IF(R29-(IF(AND(W27=2,Z27=3),L3,0)+IF(AND(W25=2,Z25=3),I3,0)+IF(AND(W23=2,Z23=3),F3,0)+IF(AND(W21=2,Z21=3),C3,0))=0,0,IF((AH29-O2-N4-N3-N2)&lt;(R29-(IF(AND(W27=2,Z27=3),L3,0)+IF(AND(W25=2,Z25=3),I3,0)+IF(AND(W23=2,Z23=3),F3,0)+IF(AND(W21=2,Z21=3),C3,0))),(AH29-O2-N4-N3-N2),(R29-(IF(AND(W27=2,Z27=3),L3,0)+IF(AND(W25=2,Z25=3),I3,0)+IF(AND(W23=2,Z23=3),F3,0)+IF(AND(W21=2,Z21=3),C3,0)))))))),IF(W29=3,IF(Z29=1,IF(AP29-(IF(AND(W27=3,Z27=1),L3,0)+IF(AND(W25=3,Z25=1),I3,0)+IF(AND(W23=3,Z23=1),F3,0)+IF(AND(W21=3,Z21=1),C3,0))=0,0,IF((AH29-O2-N4-N3-N2)&lt;(AP29-(IF(AND(W27=3,Z27=1),L3,0)+IF(AND(W25=3,Z25=1),I3,0)+IF(AND(W23=3,Z23=1),F3,0)+IF(AND(W21=3,Z21=1),C3,0))),(AH29-O2-N4-N3-N2),(AP29-(IF(AND(W27=3,Z27=1),L3,0)+IF(AND(W25=3,Z25=1),I3,0)+IF(AND(W23=3,Z23=1),F3,0)+IF(AND(W21=3,Z21=1),C3,0)))))))))</f>
        <v>0</v>
      </c>
      <c r="P3" s="33"/>
      <c r="Q3" s="94"/>
      <c r="R3" s="95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>
      <c r="A4" s="2" t="s">
        <v>3</v>
      </c>
      <c r="B4" s="25">
        <f>IF(W21=1,IF(Z21=1,IF(E24&lt;AH21,IF(E25&lt;(AH21-E24),IF(E26&lt;(AH21-E24-E25),E26,(AH21-E24-E25)),0),0),IF(Z21=2,IF(G24&lt;AH21,IF(G25&lt;(AH21-G24),IF(G26&lt;(AH21-G24-G25),G26,(AH21-G24-G25)),0),0))),IF(W21=2,IF(Z21=1,IF(N24&lt;AH21,IF(N25&lt;(AH21-N24),IF(N26&lt;(AH21-N24-N25),N26,(AH21-N24-N25)),0),0),IF(Z21=2,IF(P24&lt;AH21,IF(P25&lt;(AH21-P24),IF(P26&lt;(AH21-P24-P25),P26,(AH21-P24-P25)),0),0),IF(Z21=3,IF(R24&lt;AH21,IF(R25&lt;(AH21-R24),IF(R26&lt;(AH21-R24-R25),R26,(AH21-R24-R25)),0),0)))),IF(W21=3,IF(Z21=1,IF(AP24&lt;AH21,IF(AP25&lt;(AH21-AP24),IF(AP26&lt;(AH21-AP24-AP25),AP26,(AH21-AP24-AP25)),0),0)))))</f>
        <v>0</v>
      </c>
      <c r="C4" s="25">
        <f>IF(W21=1,IF(Z21=1,IF(E24&lt;AH21,IF(E25&lt;(AH21-E24),IF(E26&lt;(AH21-E24-E25),IF(E28&lt;(AH21-E24-E25-E26),IF(E29&lt;(AH21-E24-E25-E26-E28),IF(E30&lt;(AH21-E24-E25-E26-E28-E29),E30,(AH21-E24-E25-E26-E28-E29)),0),0),0),0),0),IF(Z21=2,IF(G24&lt;AH21,IF(G25&lt;(AH21-G24),IF(G26&lt;(AH21-G24-G25),IF(G28&lt;(AH21-G24-G25-G26),IF(G29&lt;(AH21-G24-G25-G26-G28),IF(G30&lt;(AH21-G24-G25-G26-G28-G29),G30,(AH21-G24-G25-G26-G28-G29)),0),0),0),0),0))),IF(W21=2,IF(Z21=1,IF(N24&lt;AH21,IF(N25&lt;(AH21-N24),IF(N26&lt;(AH21-N24-N25),IF(N28&lt;(AH21-N24-N25-N26),IF(N29&lt;(AH21-N24-N25-N26-N28),IF(N30&lt;(AH21-N24-N25-N26-N28-N29),N30,(AH21-N24-N25-N26-N28-N29)),0),0),0),0),0),IF(Z21=2,IF(P24&lt;AH21,IF(P25&lt;(AH21-P24),IF(P26&lt;(AH21-P24-P25),IF(P28&lt;(AH21-P24-P25-P26),IF(P29&lt;(AH21-P24-P25-P26-P28),IF(P30&lt;(AH21-P24-P25-P26-P28-P29),P30,(AH21-P24-P25-P26-P28-P29)),0),0),0),0),0),IF(Z21=3,IF(R24&lt;AH21,IF(R25&lt;(AH21-R24),IF(R26&lt;(AH21-R24-R25),IF(R28&lt;(AH21-R24-R25-R26),IF(R29&lt;(AH21-R24-R25-R26-R28),IF(R30&lt;(AH21-R24-R25-R26-R28-R29),R30,(AH21-R24-R25-R26-R28-R29)),0),0),0),0),0)))),IF(W21=3,IF(Z21=1,IF(AP24&lt;AH21,IF(AP25&lt;(AH21-AP24),IF(AP26&lt;(AH21-AP24-AP25),IF(AP28&lt;(AH21-AP24-AP25-AP26),IF(AP29&lt;(AH21-AP24-AP25-AP26-AP28),IF(AP30&lt;(AH21-AP24-AP25-AP26-AP28-AP29),AP30,(AH21-AP24-AP25-AP26-AP28-AP29)),0),0),0),0),0)))))</f>
        <v>0</v>
      </c>
      <c r="D4" s="26"/>
      <c r="E4" s="27">
        <f>IF(W23=1,IF(Z23=1,IF(E26-(IF(AND(W21=1,Z21=1),B4,0))=0,0,IF((AH23-E3-E2)&lt;(E26-(IF(AND(W21=1,Z21=1),B4,0))),(AH23-E3-E2),(E26-(IF(AND(W21=1,Z21=1),B4,0))))),IF(Z23=2,IF(G26-(IF(AND(W21=1,Z21=2),B4,0))=0,0,IF((AH23-E3-E2)&lt;(G26-(IF(AND(W21=1,Z21=2),B4,0))),(AH23-E3-E2),(G26-(IF(AND(W21=1,Z21=2),B4,0))))))),IF(W23=2,IF(Z23=1,IF(N26-(IF(AND(W21=2,Z21=1),B4,0))=0,0,IF((AH23-E3-E2)&lt;(N26-(IF(AND(W21=2,Z21=1),B4,0))),(AH23-E3-E2),(N26-(IF(AND(W21=2,Z21=1),B4,0))))),IF(Z23=2,IF(P26-(IF(AND(W21=2,Z21=2),B4,0))=0,0,IF((AH23-E3-E2)&lt;(P26-(IF(AND(W21=2,Z21=2),B4,0))),(AH23-E3-E2),(P26-(IF(AND(W21=2,Z21=2),B4,0))))),IF(Z23=3,IF(R26-(IF(AND(W21=2,Z21=3),B4,0))=0,0,IF((AH23-E3-E2)&lt;(R26-(IF(AND(W21=2,Z21=3),B4,0))),(AH23-E3-E2),(R26-(IF(AND(W21=2,Z21=3),B4,0)))))))),IF(W23=3,IF(Z23=1,IF(AP26-(IF(AND(W21=3,Z21=1),B4,0))=0,0,IF((AH23-E3-E2)&lt;(AP26-(IF(AND(W21=3,Z21=1),B4,0))),(AH23-E3-E2),(AP26-(IF(AND(W21=3,Z21=1),B4,0)))))))))</f>
        <v>0</v>
      </c>
      <c r="F4" s="27">
        <f>IF(W23=1,IF(Z23=1,IF(E30-(IF(AND(W21=1,Z21=1),C4,0))=0,0,IF((AH23-F3-F2-E4-E3-E2)&lt;(E30-(IF(AND(W21=1,Z21=1),C4,0))),(AH23-F3-F2-E4-E3-E2),(E30-(IF(AND(W21=1,Z21=1),C4,0))))),IF(Z23=2,IF(G30-(IF(AND(W21=1,Z21=2),C4,0))=0,0,IF((AH23-F3-F2-E4-E3-E2)&lt;(G30-(IF(AND(W21=1,Z21=2),C4,0))),(AH23-F3-F2-E4-E3-E2),(G30-(IF(AND(W21=1,Z21=2),C4,0))))))),IF(W23=2,IF(Z23=1,IF(N30-(IF(AND(W21=2,Z21=1),C4,0))=0,0,IF((AH23-F3-F2-E4-E3-E2)&lt;(N30-(IF(AND(W21=2,Z21=1),C4,0))),(AH23-F3-F2-E4-E3-E2),(N30-(IF(AND(W21=2,Z21=1),C4,0))))),IF(Z23=2,IF(P30-(IF(AND(W21=2,Z21=2),C4,0))=0,0,IF((AH23-F3-F2-E4-E3-E2)&lt;(P30-(IF(AND(W21=2,Z21=2),C4,0))),(AH23-F3-F2-E4-E3-E2),(P30-(IF(AND(W21=2,Z21=2),C4,0))))),IF(Z23=3,IF(R30-(IF(AND(W21=2,Z21=3),C4,0))=0,0,IF((AH23-F3-F2-E4-E3-E2)&lt;(R30-(IF(AND(W21=2,Z21=3),C4,0))),(AH23-F3-F2-E4-E3-E2),(R30-(IF(AND(W21=2,Z21=3),C4,0)))))))),IF(W23=3,IF(Z23=1,IF(AP30-(IF(AND(W21=3,Z21=1),C4,0))=0,0,IF((AH23-F3-F2-E4-E3-E2)&lt;(AP30-(IF(AND(W21=3,Z21=1),C4,0))),(AH23-F3-F2-E4-E3-E2),(AP30-(IF(AND(W21=3,Z21=1),C4,0)))))))))</f>
        <v>0</v>
      </c>
      <c r="G4" s="26"/>
      <c r="H4" s="27">
        <f>IF(W25=1,IF(Z25=1,IF(E26-(IF(AND(W23=1,Z23=1),E4,0)+IF(AND(W21=1,Z21=1),B4,0))=0,0,IF((AH25-H3-H2)&lt;(E26-(IF(AND(W23=1,Z23=1),E4,0)+IF(AND(W21=1,Z21=1),B4,0))),(AH25-H3-H2),(E26-(IF(AND(W23=1,Z23=1),E4,0)+IF(AND(W21=1,Z21=1),B4,0))))),IF(Z25=2,IF(G26-(IF(AND(W23=1,Z23=2),E4,0)+IF(AND(W21=1,Z21=2),B4,0))=0,0,IF((AH25-H3-H2)&lt;(G26-(IF(AND(W23=1,Z23=2),E4,0)+IF(AND(W21=1,Z21=2),B4,0))),(AH25-H3-H2),(G26-(IF(AND(W23=1,Z23=2),E4,0)+IF(AND(W21=1,Z21=2),B4,0))))))),IF(W25=2,IF(Z25=1,IF(N26-(IF(AND(W23=2,Z23=1),E4,0)+IF(AND(W21=2,Z21=1),B4,0))=0,0,IF((AH25-H3-H2)&lt;(N26-(IF(AND(W23=2,Z23=1),E4,0)+IF(AND(W21=2,Z21=1),B4,0))),(AH25-H3-H2),(N26-(IF(AND(W23=2,Z23=1),E4,0)+IF(AND(W21=2,Z21=1),B4,0))))),IF(Z25=2,IF(P26-(IF(AND(W23=2,Z23=2),E4,0)+IF(AND(W21=2,Z21=2),B4,0))=0,0,IF((AH25-H3-H2)&lt;(P26-(IF(AND(W23=2,Z23=2),E4,0)+IF(AND(W21=2,Z21=2),B4,0))),(AH25-H3-H2),(P26-(IF(AND(W23=2,Z23=2),E4,0)+IF(AND(W21=2,Z21=2),B4,0))))),IF(Z25=3,IF(R26-(IF(AND(W23=2,Z23=3),E4,0)+IF(AND(W21=2,Z21=3),B4,0))=0,0,IF((AH25-H3-H2)&lt;(R26-(IF(AND(W23=2,Z23=3),E4,0)+IF(AND(W21=2,Z21=3),B4,0))),(AH25-H3-H2),(R26-(IF(AND(W23=2,Z23=3),E4,0)+IF(AND(W21=2,Z21=3),B4,0)))))))),IF(W25=3,IF(Z25=1,IF(AP26-(IF(AND(W23=3,Z23=1),E4,0)+IF(AND(W21=3,Z21=1),B4,0))=0,0,IF((AH25-H3-H2)&lt;(AP26-(IF(AND(W23=3,Z23=1),E4,0)+IF(AND(W21=3,Z21=1),B4,0))),(AH25-H3-H2),(AP26-(IF(AND(W23=3,Z23=1),E4,0)+IF(AND(W21=3,Z21=1),B4,0)))))))))</f>
        <v>0</v>
      </c>
      <c r="I4" s="28">
        <f>IF(W25=1,IF(Z25=1,IF(E30-(IF(AND(W23=1,Z23=1),F4,0)+IF(AND(W21=1,Z21=1),C4,0))=0,0,IF((AH25-I3-I2-H4-H3-H2)&lt;(E30-(IF(AND(W23=1,Z23=1),F4,0)+IF(AND(W21=1,Z21=1),C4,0))),(AH25-I3-I2-H4-H3-H2),(E30-(IF(AND(W23=1,Z23=1),F4,0)+IF(AND(W21=1,Z21=1),C4,0))))),IF(Z25=2,IF(G30-(IF(AND(W23=1,Z23=2),F4,0)+IF(AND(W21=1,Z21=3),C4,0))=0,0,IF((AH25-I3-I2-H4-H3-H2)&lt;(G30-(IF(AND(W23=1,Z23=2),F4,0)+IF(AND(W21=1,Z21=2),C4,0))),(AH25-I3-I2-H4-H3-H2),(G30-(IF(AND(W23=1,Z23=2),F4,0)+IF(AND(W21=1,Z21=2),C4,0))))))),IF(W25=2,IF(Z25=1,IF(N30-(IF(AND(W23=2,Z23=1),F4,0)+IF(AND(W21=2,Z21=1),C4,0))=0,0,IF((AH25-I3-I2-H4-H3-H2)&lt;(N30-(IF(AND(W23=2,Z23=1),F4,0)+IF(AND(W21=2,Z21=1),C4,0))),(AH25-I3-I2-H4-H3-H2),(N30-(IF(AND(W23=2,Z23=1),F4,0)+IF(AND(W21=2,Z21=1),C4,0))))),IF(Z25=2,IF(P30-(IF(AND(W23=2,Z23=2),F4,0)+IF(AND(W21=2,Z21=2),C4,0))=0,0,IF((AH25-I3-I2-H4-H3-H2)&lt;(P30-(IF(AND(W23=2,Z23=2),F4,0)+IF(AND(W21=2,Z21=2),C4,0))),(AH25-I3-I2-H4-H3-H2),(P30-(IF(AND(W23=2,Z23=2),F4,0)+IF(AND(W21=2,Z21=2),C4,0))))),IF(Z25=3,IF(R30-(IF(AND(W23=2,Z23=3),F4,0)+IF(AND(W21=2,Z21=3),C4,0))=0,0,IF((AH25-I3-I2-H4-H3-H2)&lt;(R30-(IF(AND(W23=2,Z23=3),F4,0)+IF(AND(W21=2,Z21=3),C4,0))),(AH25-I3-I2-H4-H3-H2),(R30-(IF(AND(W23=2,Z23=3),F4,0)+IF(AND(W21=2,Z21=3),C4,0)))))))),IF(W25=3,IF(Z25=1,IF(AP30-(IF(AND(W23=3,Z23=1),F4,0)+IF(AND(W21=3,Z21=1),C4,0))=0,0,IF((AH25-I3-I2-H4-H3-H2)&lt;(AP30-(IF(AND(W23=3,Z23=1),F4,0)+IF(AND(W21=3,Z21=1),C4,0))),(AH25-I3-I2-H4-H3-H2),(AP30-(IF(AND(W23=3,Z23=1),F4,0)+IF(AND(W21=3,Z21=1),C4,0)))))))))</f>
        <v>0</v>
      </c>
      <c r="J4" s="26"/>
      <c r="K4" s="28" t="b">
        <f>IF(W27=1,IF(Z27=1,IF(E26-(IF(AND(W25=1,Z25=1),H4,0)+IF(AND(W23=1,Z23=1),E4,0)+IF(AND(W21=1,Z21=1),B4,0))=0,0,IF((AH27-K3-K2)&lt;(E26-(IF(AND(W25=1,Z25=1),H4,0)+IF(AND(W23=1,Z23=1),E4,0)+IF(AND(W21=1,Z21=1),B4,0))),(AH27-K3-K2),(E26-(IF(AND(W25=1,Z25=1),H4,0)+IF(AND(W23=1,Z23=1),E4,0)+IF(AND(W21=1,Z21=1),B4,0))))),IF(Z27=2,IF(G26-(IF(AND(W25=1,Z25=2),H4,0)+IF(AND(W23=1,Z23=2),E4,0)+IF(AND(W21=1,Z21=2),B4,0))=0,0,IF((AH27-K3-K2)&lt;(G26-(IF(AND(W25=1,Z25=2),H4,0)+IF(AND(W23=1,Z23=2),E4,0)+IF(AND(W21=1,Z21=2),B4,0))),(AH27-K3-K2),(G26-(IF(AND(W25=1,Z25=2),H4,0)+IF(AND(W23=1,Z23=2),E4,0)+IF(AND(W21=1,Z21=2),B4,0))))))),IF(W27=2,IF(Z27=1,IF(N26-(IF(AND(W25=2,Z25=1),H4,0)+IF(AND(W23=2,Z23=1),E4,0)+IF(AND(W21=2,Z21=1),B4,0))=0,0,IF((AH27-K3-K2)&lt;(N26-(IF(AND(W25=2,Z25=1),H4,0)+IF(AND(W23=2,Z23=1),E4,0)+IF(AND(W21=2,Z21=1),B4,0))),(AH27-K3-K2),(N26-(IF(AND(W25=2,Z25=1),H4,0)+IF(AND(W23=2,Z23=1),E4,0)+IF(AND(W21=2,Z21=1),B4,0))))),IF(Z27=2,IF(P26-(IF(AND(W25=2,Z25=2),H4,0)+IF(AND(W23=2,Z23=2),E4,0)+IF(AND(W21=2,Z21=2),B4,0))=0,0,IF((AH27-K3-K2)&lt;(P26-(IF(AND(W25=2,Z25=2),H4,0)+IF(AND(W23=2,Z23=2),E4,0)+IF(AND(W21=2,Z21=2),B4,0))),(AH27-K3-K2),(P26-(IF(AND(W25=2,Z25=2),H4,0)+IF(AND(W23=2,Z23=2),E4,0)+IF(AND(W21=2,Z21=2),B4,0))))),IF(Z27=3,IF(R26-(IF(AND(W25=2,Z25=3),H4,0)+IF(AND(W23=2,Z23=3),E4,0)+IF(AND(W21=2,Z21=3),B4,0))=0,0,IF((AH27-K3-K2)&lt;(R26-(IF(AND(W25=2,Z25=3),H4,0)+IF(AND(W23=2,Z23=3),E4,0)+IF(AND(W21=2,Z21=3),B4,0))),(AH27-K3-K2),(R26-(IF(AND(W25=2,Z25=3),H4,0)+IF(AND(W23=2,Z23=3),E4,0)+IF(AND(W21=2,Z21=3),B4,0)))))))),IF(W27=3,IF(Z27=1,IF(AP26-(IF(AND(W25=3,Z25=1),H4,0)+IF(AND(W23=3,Z23=1),E4,0)+IF(AND(W21=3,Z21=1),B4,0))=0,0,IF((AH27-K3-K2)&lt;(AP26-(IF(AND(W25=3,Z25=1),H4,0)+IF(AND(W23=3,Z23=1),E4,0)+IF(AND(W21=3,Z21=1),B4,0))),(AH27-K3-K2),(AP26-(IF(AND(W25=3,Z25=1),H4,0)+IF(AND(W23=3,Z23=1),E4,0)+IF(AND(W21=3,Z21=1),B4,0)))))))))</f>
        <v>0</v>
      </c>
      <c r="L4" s="28" t="b">
        <f>IF(W27=1,IF(Z27=1,IF(E30-(IF(AND(W25=1,Z25=1),I4,0)+IF(AND(W23=1,Z23=1),F4,0)+IF(AND(W21=1,Z21=1),C4,0))=0,0,IF((AH27-L3-L2-K4-K3-K2)&lt;(E30-(IF(AND(W25=1,Z25=1),I4,0)+IF(AND(W23=1,Z23=1),F4,0)+IF(AND(W21=1,Z21=1),C4,0))),(AH27-L3-L2-K4-K3-K2),(E30-(IF(AND(W25=1,Z25=1),I4,0)+IF(AND(W23=1,Z23=1),F4,0)+IF(AND(W21=1,Z21=1),C4,0))))),IF(Z27=2,IF(G30-(IF(AND(W25=1,Z25=2),I4,0)+IF(AND(W23=1,Z23=2),F4,0)+IF(AND(W21=1,Z21=2),C4,0))=0,0,IF((AH27-L3-L2-K4-K3-K2)&lt;(G30-(IF(AND(W25=1,Z25=2),I4,0)+IF(AND(W23=1,Z23=2),F4,0)+IF(AND(W21=1,Z21=2),C4,0))),(AH27-L3-L2-K4-K3-K2),(G30-(IF(AND(W25=1,Z25=2),I4,0)+IF(AND(W23=1,Z23=2),F4,0)+IF(AND(W21=1,Z21=2),C4,0))))))),IF(W27=2,IF(Z27=1,IF(N30-(IF(AND(W25=2,Z25=1),I4,0)+IF(AND(W23=2,Z23=1),F4,0)+IF(AND(W21=2,Z21=1),C4,0))=0,0,IF((AH27-L3-L2-K4-K3-K2)&lt;(N30-(IF(AND(W25=2,Z25=1),I4,0)+IF(AND(W23=2,Z23=1),F4,0)+IF(AND(W21=2,Z21=1),C4,0))),(AH27-L3-L2-K4-K3-K2),(N30-(IF(AND(W25=2,Z25=1),I4,0)+IF(AND(W23=2,Z23=1),F4,0)+IF(AND(W21=2,Z21=1),C4,0))))),IF(Z27=2,IF(P30-(IF(AND(W25=2,Z25=2),I4,0)+IF(AND(W23=2,Z23=2),F4,0)+IF(AND(W21=2,Z21=2),C4,0))=0,0,IF((AH27-L3-L2-K4-K3-K2)&lt;(P30-(IF(AND(W25=2,Z25=2),I4,0)+IF(AND(W23=2,Z23=2),F4,0)+IF(AND(W21=2,Z21=2),C4,0))),(AH27-L3-L2-K4-K3-K2),(P30-(IF(AND(W25=2,Z25=2),I4,0)+IF(AND(W23=2,Z23=2),F4,0)+IF(AND(W21=2,Z21=2),C4,0))))),IF(Z27=3,IF(R30-(IF(AND(W25=2,Z25=3),I4,0)+IF(AND(W23=2,Z23=3),F4,0)+IF(AND(W21=2,Z21=3),C4,0))=0,0,IF((AH27-L3-L2-K4-K3-K2)&lt;(R30-(IF(AND(W25=2,Z25=3),I4,0)+IF(AND(W23=2,Z23=3),F4,0)+IF(AND(W21=2,Z21=3),C4,0))),(AH27-L3-L2-K4-K3-K2),(R30-(IF(AND(W25=2,Z25=3),I4,0)+IF(AND(W23=2,Z23=3),F4,0)+IF(AND(W21=2,Z21=3),C4,0)))))))),IF(W27=3,IF(Z27=1,IF(AP30-(IF(AND(W25=3,Z25=1),I4,0)+IF(AND(W23=3,Z23=1),F4,0)+IF(AND(W21=3,Z21=1),C4,0))=0,0,IF((AH27-L3-L2-K4-K3-K2)&lt;(AP30-(IF(AND(W25=3,Z25=1),I4,0)+IF(AND(W23=3,Z23=1),F4,0)+IF(AND(W21=3,Z21=1),C4,0))),(AH27-L3-L2-K4-K3-K2),(AP30-(IF(AND(W25=3,Z25=1),I4,0)+IF(AND(W23=3,Z23=1),F4,0)+IF(AND(W21=3,Z21=1),C4,0)))))))))</f>
        <v>0</v>
      </c>
      <c r="M4" s="26"/>
      <c r="N4" s="7" t="b">
        <f>IF(W29=1,IF(Z29=1,IF(E26-(IF(AND(W27=1,Z27=1),K4,0)+IF(AND(W25=1,Z25=1),H4,0)+IF(AND(W23=1,Z23=1),E4,0)+IF(AND(W21=1,Z21=1),B4,0))=0,0,IF((AH29-N3-N2)&lt;(E26-(IF(AND(W27=1,Z27=1),K4,0)+IF(AND(W25=1,Z25=1),H4,0)+IF(AND(W23=1,Z23=1),E4,0)+IF(AND(W21=1,Z21=1),B4,0))),(AH29-N3-N2),(E26-(IF(AND(W27=1,Z27=1),K4,0)+IF(AND(W25=1,Z25=1),H4,0)+IF(AND(W23=1,Z23=1),E4,0)+IF(AND(W21=1,Z21=1),B4,0))))),IF(Z29=2,IF(G26-(IF(AND(W27=1,Z27=2),K4,0)+IF(AND(W25=1,Z25=2),H4,0)+IF(AND(W23=1,Z23=2),E4,0)+IF(AND(W21=1,Z21=2),B4,0))=0,0,IF((AH29-N3-N2)&lt;(G26-(IF(AND(W27=1,Z27=2),K4,0)+IF(AND(W25=1,Z25=2),H4,0)+IF(AND(W23=1,Z23=2),E4,0)+IF(AND(W21=1,Z21=2),B4,0))),(AH29-N3-N2),(G26-(IF(AND(W27=1,Z27=2),K4,0)+IF(AND(W25=1,Z25=2),H4,0)+IF(AND(W23=1,Z23=2),E4,0)+IF(AND(W21=1,Z21=2),B4,0))))))),IF(W29=2,IF(Z29=1,IF(N26-(IF(AND(W27=2,Z27=1),K4,0)+IF(AND(W25=2,Z25=1),H4,0)+IF(AND(W23=2,Z23=1),E4,0)+IF(AND(W21=2,Z21=1),B4,0))=0,0,IF((AH29-N3-N2)&lt;(N26-(IF(AND(W27=2,Z27=1),K4,0)+IF(AND(W25=2,Z25=1),H4,0)+IF(AND(W23=2,Z23=1),E4,0)+IF(AND(W21=2,Z21=1),B4,0))),(AH29-N3-N2),(N26-(IF(AND(W27=2,Z27=1),K4,0)+IF(AND(W25=2,Z25=1),H4,0)+IF(AND(W23=2,Z23=1),E4,0)+IF(AND(W21=2,Z21=1),B4,0))))),IF(Z29=2,IF(P26-(IF(AND(W27=2,Z27=2),K4,0)+IF(AND(W25=2,Z25=2),H4,0)+IF(AND(W23=2,Z23=2),E4,0)+IF(AND(W21=2,Z21=2),B4,0))=0,0,IF((AH29-N3-N2)&lt;(P26-(IF(AND(W27=2,Z27=2),K4,0)+IF(AND(W25=2,Z25=2),H4,0)+IF(AND(W23=2,Z23=2),E4,0)+IF(AND(W21=2,Z21=2),B4,0))),(AH29-N3-N2),(P26-(IF(AND(W27=2,Z27=2),K4,0)+IF(AND(W25=2,Z25=2),H4,0)+IF(AND(W23=2,Z23=2),E4,0)+IF(AND(W21=2,Z21=2),B4,0))))),IF(Z29=3,IF(R26-(IF(AND(W27=2,Z27=3),K4,0)+IF(AND(W25=2,Z25=3),H4,0)+IF(AND(W23=2,Z23=3),E4,0)+IF(AND(W21=2,Z21=3),B4,0))=0,0,IF((AH29-N3-N2)&lt;(R26-(IF(AND(W27=2,Z27=3),K4,0)+IF(AND(W25=2,Z25=3),H4,0)+IF(AND(W23=2,Z23=3),E4,0)+IF(AND(W21=2,Z21=3),B4,0))),(AH29-N3-N2),(R26-(IF(AND(W27=2,Z27=3),K4,0)+IF(AND(W25=2,Z25=3),H4,0)+IF(AND(W23=2,Z23=3),E4,0)+IF(AND(W21=2,Z21=3),B4,0)))))))),IF(W29=3,IF(Z29=1,IF(AP26-(IF(AND(W27=3,Z27=1),K4,0)+IF(AND(W25=3,Z25=1),H4,0)+IF(AND(W23=3,Z23=1),E4,0)+IF(AND(W21=3,Z21=1),B4,0))=0,0,IF((AH29-N3-N2)&lt;(AP26-(IF(AND(W27=3,Z27=1),K4,0)+IF(AND(W25=3,Z25=1),H4,0)+IF(AND(W23=3,Z23=1),E4,0)+IF(AND(W21=3,Z21=1),B4,0))),(AH29-N3-N2),(AP26-(IF(AND(W27=3,Z27=1),K4,0)+IF(AND(W25=3,Z25=1),H4,0)+IF(AND(W23=3,Z23=1),E4,0)+IF(AND(W21=3,Z21=1),B4,0)))))))))</f>
        <v>0</v>
      </c>
      <c r="O4" s="31" t="b">
        <f>IF(W29=1,IF(Z29=1,IF(E30-(IF(AND(W27=1,Z27=1),L4,0)+IF(AND(W25=1,Z25=1),I4,0)+IF(AND(W23=1,Z23=1),F4,0)+IF(AND(W21=1,Z21=1),C4,0))=0,0,IF((AH29-O3-O2-N4-N3-N2)&lt;(E30-(IF(AND(W27=1,Z27=1),L4,0)+IF(AND(W25=1,Z25=1),I4,0)+IF(AND(W23=1,Z23=1),F4,0)+IF(AND(W21=1,Z21=1),C4,0))),(AH29-O3-O2-N4-N3-N2),(E30-(IF(AND(W27=1,Z27=1),L4,0)+IF(AND(W25=1,Z25=1),I4,0)+IF(AND(W23=1,Z23=1),F4,0)+IF(AND(W21=1,Z21=1),C4,0))))),IF(Z29=2,IF(G30-(IF(AND(W27=1,Z27=2),L4,0)+IF(AND(W25=1,Z25=2),I4,0)+IF(AND(W23=1,Z23=2),F4,0)+IF(AND(W21=1,Z21=2),C4,0))=0,0,IF((AH29-O3-O2-N4-N3-N2)&lt;(G30-(IF(AND(W27=1,Z27=2),L4,0)+IF(AND(W25=1,Z25=2),I4,0)+IF(AND(W23=1,Z23=2),F4,0)+IF(AND(W21=1,Z21=2),C4,0))),(AH29-O3-O2-N4-N3-N2),(G30-(IF(AND(W27=1,Z27=2),L4,0)+IF(AND(W25=1,Z25=2),I4,0)+IF(AND(W23=1,Z23=2),F4,0)+IF(AND(W21=1,Z21=2),C4,0))))))),IF(W29=2,IF(Z29=1,IF(N30-(IF(AND(W27=2,Z27=1),L4,0)+IF(AND(W25=2,Z25=1),I4,0)+IF(AND(W23=2,Z23=1),F4,0)+IF(AND(W21=2,Z21=1),C4,0))=0,0,IF((AH29-O3-O2-N4-N3-N2)&lt;(N30-(IF(AND(W27=2,Z27=1),L4,0)+IF(AND(W25=2,Z25=1),I4,0)+IF(AND(W23=2,Z23=1),F4,0)+IF(AND(W21=2,Z21=1),C4,0))),(AH29-O3-O2-N4-N3-N2),(N30-(IF(AND(W27=2,Z27=1),L4,0)+IF(AND(W25=2,Z25=1),I4,0)+IF(AND(W23=2,Z23=1),F4,0)+IF(AND(W21=2,Z21=1),C4,0))))),IF(Z29=2,IF(P30-(IF(AND(W27=2,Z27=2),L4,0)+IF(AND(W25=2,Z25=2),I4,0)+IF(AND(W23=2,Z23=2),F4,0)+IF(AND(W21=2,Z21=2),C4,0))=0,0,IF((AH29-O3-O2-N4-N3-N2)&lt;(P30-(IF(AND(W27=2,Z27=2),L4,0)+IF(AND(W25=2,Z25=2),I4,0)+IF(AND(W23=2,Z23=2),F4,0)+IF(AND(W21=2,Z21=2),C4,0))),(AH29-O3-O2-N4-N3-N2),(P30-(IF(AND(W27=2,Z27=2),L4,0)+IF(AND(W25=2,Z25=2),I4,0)+IF(AND(W23=2,Z23=2),F4,0)+IF(AND(W21=2,Z21=2),C4,0))))),IF(Z29=3,IF(R30-(IF(AND(W27=2,Z27=3),L4,0)+IF(AND(W25=2,Z25=3),I4,0)+IF(AND(W23=2,Z23=3),F4,0)+IF(AND(W21=2,Z21=3),C4,0))=0,0,IF((AH29-O3-O2-N4-N3-N2)&lt;(R30-(IF(AND(W27=2,Z27=3),L4,0)+IF(AND(W25=2,Z25=3),I4,0)+IF(AND(W23=2,Z23=3),F4,0)+IF(AND(W21=2,Z21=3),C4,0))),(AH29-O3-O2-N4-N3-N2),(R30-(IF(AND(W27=2,Z27=3),L4,0)+IF(AND(W25=2,Z25=3),I4,0)+IF(AND(W23=2,Z23=3),F4,0)+IF(AND(W21=2,Z21=3),C4,0)))))))),IF(W29=3,IF(Z29=1,IF(AP30-(IF(AND(W27=3,Z27=1),L4,0)+IF(AND(W25=3,Z25=1),I4,0)+IF(AND(W23=3,Z23=1),F4,0)+IF(AND(W21=3,Z21=1),C4,0))=0,0,IF((AH29-O3-O2-N4-N3-N2)&lt;(AP30-(IF(AND(W27=3,Z27=1),L4,0)+IF(AND(W25=3,Z25=1),I4,0)+IF(AND(W23=3,Z23=1),F4,0)+IF(AND(W21=3,Z21=1),C4,0))),(AH29-O3-O2-N4-N3-N2),(AP30-(IF(AND(W27=3,Z27=1),L4,0)+IF(AND(W25=3,Z25=1),I4,0)+IF(AND(W23=3,Z23=1),F4,0)+IF(AND(W21=3,Z21=1),C4,0)))))))))</f>
        <v>0</v>
      </c>
      <c r="P4" s="56"/>
      <c r="Q4" s="96"/>
      <c r="R4" s="97"/>
      <c r="S4" s="57"/>
      <c r="T4" s="57"/>
      <c r="U4" s="57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>
      <c r="A5" s="2"/>
      <c r="B5" s="42" t="str">
        <f>AD21</f>
        <v>HS2226</v>
      </c>
      <c r="C5" s="42"/>
      <c r="D5" s="43"/>
      <c r="E5" s="42" t="str">
        <f>AD23</f>
        <v>HTS2126</v>
      </c>
      <c r="F5" s="42"/>
      <c r="G5" s="43"/>
      <c r="H5" s="42" t="str">
        <f>AD25</f>
        <v>HZS2026</v>
      </c>
      <c r="I5" s="42"/>
      <c r="J5" s="43"/>
      <c r="K5" s="42">
        <f>AD27</f>
        <v>0</v>
      </c>
      <c r="L5" s="42"/>
      <c r="M5" s="43"/>
      <c r="N5" s="48">
        <f>AD29</f>
        <v>0</v>
      </c>
      <c r="O5" s="42"/>
      <c r="P5" s="43"/>
      <c r="Q5" s="46" t="s">
        <v>25</v>
      </c>
      <c r="R5" s="47"/>
      <c r="S5" s="34"/>
      <c r="T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>
      <c r="A6" s="15">
        <v>394650</v>
      </c>
      <c r="B6" s="44">
        <v>300</v>
      </c>
      <c r="C6" s="40"/>
      <c r="D6" s="41"/>
      <c r="E6" s="40">
        <v>240</v>
      </c>
      <c r="F6" s="40"/>
      <c r="G6" s="41"/>
      <c r="H6" s="35">
        <v>300</v>
      </c>
      <c r="I6" s="35"/>
      <c r="J6" s="36"/>
      <c r="K6" s="35"/>
      <c r="L6" s="35"/>
      <c r="M6" s="36"/>
      <c r="N6" s="45"/>
      <c r="O6" s="35"/>
      <c r="P6" s="36"/>
      <c r="Q6" s="70">
        <f>SUM(B6:P6)</f>
        <v>840</v>
      </c>
      <c r="R6" s="72"/>
      <c r="S6" s="18"/>
      <c r="T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Y6" s="18"/>
      <c r="AZ6" s="18"/>
    </row>
    <row r="7" spans="1:52">
      <c r="A7" s="15">
        <v>394651</v>
      </c>
      <c r="B7" s="45">
        <v>600</v>
      </c>
      <c r="C7" s="35"/>
      <c r="D7" s="36"/>
      <c r="E7" s="35">
        <v>480</v>
      </c>
      <c r="F7" s="35"/>
      <c r="G7" s="36"/>
      <c r="H7" s="35">
        <v>600</v>
      </c>
      <c r="I7" s="35"/>
      <c r="J7" s="36"/>
      <c r="K7" s="35"/>
      <c r="L7" s="35"/>
      <c r="M7" s="36"/>
      <c r="N7" s="45"/>
      <c r="O7" s="35"/>
      <c r="P7" s="36"/>
      <c r="Q7" s="59">
        <f t="shared" ref="Q7:Q16" si="0">SUM(B7:P7)</f>
        <v>1680</v>
      </c>
      <c r="R7" s="73"/>
      <c r="S7" s="18"/>
      <c r="T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Y7" s="18"/>
      <c r="AZ7" s="18"/>
    </row>
    <row r="8" spans="1:52">
      <c r="A8" s="15">
        <v>394652</v>
      </c>
      <c r="B8" s="45">
        <v>600</v>
      </c>
      <c r="C8" s="35"/>
      <c r="D8" s="36"/>
      <c r="E8" s="35">
        <v>480</v>
      </c>
      <c r="F8" s="35"/>
      <c r="G8" s="36"/>
      <c r="H8" s="35">
        <v>600</v>
      </c>
      <c r="I8" s="35"/>
      <c r="J8" s="36"/>
      <c r="K8" s="35"/>
      <c r="L8" s="35"/>
      <c r="M8" s="36"/>
      <c r="N8" s="45"/>
      <c r="O8" s="35"/>
      <c r="P8" s="36"/>
      <c r="Q8" s="59">
        <f t="shared" si="0"/>
        <v>1680</v>
      </c>
      <c r="R8" s="73"/>
      <c r="S8" s="18"/>
      <c r="T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Y8" s="18"/>
      <c r="AZ8" s="18"/>
    </row>
    <row r="9" spans="1:52">
      <c r="A9" s="15">
        <v>394653</v>
      </c>
      <c r="B9" s="45">
        <v>300</v>
      </c>
      <c r="C9" s="35"/>
      <c r="D9" s="36"/>
      <c r="E9" s="35">
        <v>240</v>
      </c>
      <c r="F9" s="35"/>
      <c r="G9" s="36"/>
      <c r="H9" s="35">
        <v>300</v>
      </c>
      <c r="I9" s="35"/>
      <c r="J9" s="36"/>
      <c r="K9" s="35"/>
      <c r="L9" s="35"/>
      <c r="M9" s="36"/>
      <c r="N9" s="45"/>
      <c r="O9" s="35"/>
      <c r="P9" s="36"/>
      <c r="Q9" s="59">
        <f t="shared" si="0"/>
        <v>840</v>
      </c>
      <c r="R9" s="73"/>
      <c r="S9" s="18"/>
      <c r="T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Y9" s="18"/>
      <c r="AZ9" s="18"/>
    </row>
    <row r="10" spans="1:52">
      <c r="A10" s="15">
        <v>118872</v>
      </c>
      <c r="B10" s="35" t="s">
        <v>0</v>
      </c>
      <c r="C10" s="35"/>
      <c r="D10" s="36"/>
      <c r="E10" s="35" t="s">
        <v>0</v>
      </c>
      <c r="F10" s="35"/>
      <c r="G10" s="36"/>
      <c r="H10" s="35" t="s">
        <v>0</v>
      </c>
      <c r="I10" s="35"/>
      <c r="J10" s="36"/>
      <c r="K10" s="35">
        <v>146</v>
      </c>
      <c r="L10" s="35"/>
      <c r="M10" s="36"/>
      <c r="N10" s="45">
        <v>320</v>
      </c>
      <c r="O10" s="35"/>
      <c r="P10" s="36"/>
      <c r="Q10" s="59">
        <f t="shared" si="0"/>
        <v>466</v>
      </c>
      <c r="R10" s="73"/>
      <c r="S10" s="18"/>
      <c r="T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Y10" s="18"/>
      <c r="AZ10" s="18"/>
    </row>
    <row r="11" spans="1:52">
      <c r="A11" s="4">
        <v>656300</v>
      </c>
      <c r="B11" s="35" t="s">
        <v>0</v>
      </c>
      <c r="C11" s="35"/>
      <c r="D11" s="36"/>
      <c r="E11" s="35" t="s">
        <v>0</v>
      </c>
      <c r="F11" s="35"/>
      <c r="G11" s="36"/>
      <c r="H11" s="35" t="s">
        <v>0</v>
      </c>
      <c r="I11" s="35"/>
      <c r="J11" s="36"/>
      <c r="K11" s="35">
        <v>146</v>
      </c>
      <c r="L11" s="35"/>
      <c r="M11" s="36"/>
      <c r="N11" s="45" t="s">
        <v>0</v>
      </c>
      <c r="O11" s="35"/>
      <c r="P11" s="36"/>
      <c r="Q11" s="59">
        <f t="shared" si="0"/>
        <v>146</v>
      </c>
      <c r="R11" s="73"/>
      <c r="S11" s="18"/>
      <c r="T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Y11" s="18"/>
      <c r="AZ11" s="18"/>
    </row>
    <row r="12" spans="1:52">
      <c r="A12" s="15">
        <v>656305</v>
      </c>
      <c r="B12" s="35" t="s">
        <v>0</v>
      </c>
      <c r="C12" s="35"/>
      <c r="D12" s="36"/>
      <c r="E12" s="35" t="s">
        <v>0</v>
      </c>
      <c r="F12" s="35"/>
      <c r="G12" s="36"/>
      <c r="H12" s="35" t="s">
        <v>0</v>
      </c>
      <c r="I12" s="35"/>
      <c r="J12" s="36"/>
      <c r="K12" s="35" t="s">
        <v>0</v>
      </c>
      <c r="L12" s="35"/>
      <c r="M12" s="36"/>
      <c r="N12" s="45" t="s">
        <v>0</v>
      </c>
      <c r="O12" s="35"/>
      <c r="P12" s="36"/>
      <c r="Q12" s="59">
        <f t="shared" si="0"/>
        <v>0</v>
      </c>
      <c r="R12" s="73"/>
      <c r="S12" s="18"/>
      <c r="T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Y12" s="18"/>
      <c r="AZ12" s="18"/>
    </row>
    <row r="13" spans="1:52">
      <c r="A13" s="15">
        <v>656309</v>
      </c>
      <c r="B13" s="35" t="s">
        <v>0</v>
      </c>
      <c r="C13" s="35"/>
      <c r="D13" s="36"/>
      <c r="E13" s="35" t="s">
        <v>0</v>
      </c>
      <c r="F13" s="35"/>
      <c r="G13" s="36"/>
      <c r="H13" s="35" t="s">
        <v>0</v>
      </c>
      <c r="I13" s="35"/>
      <c r="J13" s="36"/>
      <c r="K13" s="35" t="s">
        <v>0</v>
      </c>
      <c r="L13" s="35"/>
      <c r="M13" s="36"/>
      <c r="N13" s="45" t="s">
        <v>0</v>
      </c>
      <c r="O13" s="35"/>
      <c r="P13" s="36"/>
      <c r="Q13" s="59">
        <f t="shared" si="0"/>
        <v>0</v>
      </c>
      <c r="R13" s="73"/>
      <c r="S13" s="18"/>
      <c r="T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Y13" s="18"/>
      <c r="AZ13" s="18"/>
    </row>
    <row r="14" spans="1:52">
      <c r="A14" s="4">
        <v>656310</v>
      </c>
      <c r="B14" s="35" t="s">
        <v>0</v>
      </c>
      <c r="C14" s="35"/>
      <c r="D14" s="36"/>
      <c r="E14" s="35" t="s">
        <v>0</v>
      </c>
      <c r="F14" s="35"/>
      <c r="G14" s="36"/>
      <c r="H14" s="35" t="s">
        <v>0</v>
      </c>
      <c r="I14" s="35"/>
      <c r="J14" s="36"/>
      <c r="K14" s="35" t="s">
        <v>0</v>
      </c>
      <c r="L14" s="35"/>
      <c r="M14" s="36"/>
      <c r="N14" s="45" t="s">
        <v>0</v>
      </c>
      <c r="O14" s="35"/>
      <c r="P14" s="36"/>
      <c r="Q14" s="59">
        <f t="shared" si="0"/>
        <v>0</v>
      </c>
      <c r="R14" s="73"/>
      <c r="S14" s="18"/>
      <c r="T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Y14" s="18"/>
      <c r="AZ14" s="18"/>
    </row>
    <row r="15" spans="1:52">
      <c r="A15" s="4">
        <v>656312</v>
      </c>
      <c r="B15" s="35" t="s">
        <v>0</v>
      </c>
      <c r="C15" s="35"/>
      <c r="D15" s="36"/>
      <c r="E15" s="35" t="s">
        <v>0</v>
      </c>
      <c r="F15" s="35"/>
      <c r="G15" s="36"/>
      <c r="H15" s="35" t="s">
        <v>0</v>
      </c>
      <c r="I15" s="35"/>
      <c r="J15" s="36"/>
      <c r="K15" s="35" t="s">
        <v>0</v>
      </c>
      <c r="L15" s="35"/>
      <c r="M15" s="36"/>
      <c r="N15" s="45" t="s">
        <v>0</v>
      </c>
      <c r="O15" s="35"/>
      <c r="P15" s="36"/>
      <c r="Q15" s="59">
        <f t="shared" si="0"/>
        <v>0</v>
      </c>
      <c r="R15" s="73"/>
      <c r="S15" s="18"/>
      <c r="T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Y15" s="18"/>
      <c r="AZ15" s="18"/>
    </row>
    <row r="16" spans="1:52">
      <c r="A16" s="4">
        <v>661503</v>
      </c>
      <c r="B16" s="38" t="s">
        <v>0</v>
      </c>
      <c r="C16" s="38"/>
      <c r="D16" s="39"/>
      <c r="E16" s="38" t="s">
        <v>0</v>
      </c>
      <c r="F16" s="38"/>
      <c r="G16" s="39"/>
      <c r="H16" s="38" t="s">
        <v>0</v>
      </c>
      <c r="I16" s="38"/>
      <c r="J16" s="39"/>
      <c r="K16" s="38" t="s">
        <v>0</v>
      </c>
      <c r="L16" s="38"/>
      <c r="M16" s="39"/>
      <c r="N16" s="37">
        <v>320</v>
      </c>
      <c r="O16" s="38"/>
      <c r="P16" s="38"/>
      <c r="Q16" s="74">
        <f t="shared" si="0"/>
        <v>320</v>
      </c>
      <c r="R16" s="7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Y16" s="18"/>
      <c r="AZ16" s="18"/>
    </row>
    <row r="17" spans="1:52">
      <c r="A17" s="5"/>
      <c r="B17" s="9"/>
      <c r="C17" s="9"/>
      <c r="D17" s="9">
        <v>300</v>
      </c>
      <c r="E17" s="9"/>
      <c r="F17" s="9"/>
      <c r="G17" s="8">
        <v>240</v>
      </c>
      <c r="H17" s="9"/>
      <c r="I17" s="9"/>
      <c r="J17" s="8">
        <v>300</v>
      </c>
      <c r="K17" s="9"/>
      <c r="L17" s="9"/>
      <c r="M17" s="9">
        <v>146</v>
      </c>
      <c r="N17" s="9"/>
      <c r="O17" s="9"/>
      <c r="P17" s="9">
        <v>320</v>
      </c>
      <c r="Q17" s="58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1" customFormat="1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6"/>
      <c r="W18" s="9"/>
      <c r="X18" s="9"/>
      <c r="Y18" s="9"/>
      <c r="Z18" s="9"/>
      <c r="AA18" s="9"/>
      <c r="AB18" s="9"/>
      <c r="AC18" s="9"/>
      <c r="AD18" s="9"/>
      <c r="AE18" s="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6"/>
      <c r="AU18" s="6"/>
      <c r="AV18" s="6"/>
      <c r="AW18" s="6"/>
      <c r="AX18" s="6"/>
      <c r="AY18" s="6"/>
      <c r="AZ18" s="6"/>
    </row>
    <row r="19" spans="1:52" s="1" customFormat="1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6"/>
      <c r="W19" s="9"/>
      <c r="X19" s="9"/>
      <c r="Y19" s="9"/>
      <c r="Z19" s="9"/>
      <c r="AA19" s="9"/>
      <c r="AB19" s="9"/>
      <c r="AC19" s="9"/>
      <c r="AD19" s="9"/>
      <c r="AE19" s="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6"/>
      <c r="AU19" s="6"/>
      <c r="AV19" s="6"/>
      <c r="AW19" s="6"/>
      <c r="AX19" s="6"/>
      <c r="AY19" s="6"/>
      <c r="AZ19" s="6"/>
    </row>
    <row r="20" spans="1:52" s="1" customFormat="1">
      <c r="B20" s="46" t="s">
        <v>13</v>
      </c>
      <c r="C20" s="49"/>
      <c r="D20" s="49"/>
      <c r="E20" s="49"/>
      <c r="F20" s="49"/>
      <c r="G20" s="49"/>
      <c r="H20" s="47"/>
      <c r="K20" s="46" t="s">
        <v>14</v>
      </c>
      <c r="L20" s="49"/>
      <c r="M20" s="49"/>
      <c r="N20" s="49"/>
      <c r="O20" s="49"/>
      <c r="P20" s="49"/>
      <c r="Q20" s="49"/>
      <c r="R20" s="49"/>
      <c r="S20" s="47"/>
      <c r="T20" s="9"/>
      <c r="W20" s="54" t="s">
        <v>15</v>
      </c>
      <c r="X20" s="54"/>
      <c r="Z20" s="51" t="s">
        <v>10</v>
      </c>
      <c r="AA20" s="51"/>
      <c r="AB20" s="51"/>
      <c r="AC20"/>
      <c r="AD20" s="52" t="s">
        <v>16</v>
      </c>
      <c r="AE20" s="52"/>
      <c r="AF20" s="52"/>
      <c r="AG20" s="9"/>
      <c r="AH20" s="53" t="s">
        <v>17</v>
      </c>
      <c r="AI20" s="53"/>
      <c r="AJ20" s="9"/>
      <c r="AK20" s="9"/>
      <c r="AL20" s="9"/>
      <c r="AM20" s="46" t="s">
        <v>22</v>
      </c>
      <c r="AN20" s="49"/>
      <c r="AO20" s="49"/>
      <c r="AP20" s="49"/>
      <c r="AQ20" s="49"/>
      <c r="AR20" s="14"/>
      <c r="AS20" s="11"/>
      <c r="AT20" s="6"/>
      <c r="AU20" s="30"/>
      <c r="AV20" s="29"/>
      <c r="AW20" s="6"/>
      <c r="AX20" s="6"/>
      <c r="AY20" s="6"/>
      <c r="AZ20" s="6"/>
    </row>
    <row r="21" spans="1:52" s="1" customFormat="1">
      <c r="S21" s="9"/>
      <c r="T21" s="9"/>
      <c r="W21" s="46">
        <v>2</v>
      </c>
      <c r="X21" s="47"/>
      <c r="Z21" s="46">
        <v>1</v>
      </c>
      <c r="AA21" s="49"/>
      <c r="AB21" s="47"/>
      <c r="AD21" s="48" t="s">
        <v>26</v>
      </c>
      <c r="AE21" s="42"/>
      <c r="AF21" s="43"/>
      <c r="AH21" s="46">
        <v>50</v>
      </c>
      <c r="AI21" s="47"/>
      <c r="AT21" s="6"/>
      <c r="AU21" s="6"/>
      <c r="AV21" s="6"/>
      <c r="AW21" s="6"/>
      <c r="AX21" s="6"/>
      <c r="AY21" s="6"/>
      <c r="AZ21" s="6"/>
    </row>
    <row r="22" spans="1:52" s="1" customFormat="1">
      <c r="E22" s="46" t="s">
        <v>10</v>
      </c>
      <c r="F22" s="49"/>
      <c r="G22" s="49"/>
      <c r="H22" s="47"/>
      <c r="I22" s="11"/>
      <c r="J22" s="11"/>
      <c r="K22"/>
      <c r="N22" s="46" t="s">
        <v>10</v>
      </c>
      <c r="O22" s="49"/>
      <c r="P22" s="49"/>
      <c r="Q22" s="49"/>
      <c r="R22" s="49"/>
      <c r="S22" s="47"/>
      <c r="T22" s="9"/>
      <c r="AH22"/>
      <c r="AP22" s="16" t="s">
        <v>10</v>
      </c>
      <c r="AQ22" s="17"/>
      <c r="AR22" s="11"/>
      <c r="AS22" s="11"/>
      <c r="AT22" s="6"/>
      <c r="AU22" s="6"/>
      <c r="AV22" s="6"/>
      <c r="AW22" s="6"/>
      <c r="AX22" s="6"/>
      <c r="AY22" s="6"/>
      <c r="AZ22" s="6"/>
    </row>
    <row r="23" spans="1:52" s="1" customFormat="1">
      <c r="B23" s="12" t="s">
        <v>12</v>
      </c>
      <c r="C23" s="50" t="s">
        <v>11</v>
      </c>
      <c r="D23" s="50"/>
      <c r="E23" s="50">
        <v>1</v>
      </c>
      <c r="F23" s="50"/>
      <c r="G23" s="50" t="s">
        <v>8</v>
      </c>
      <c r="H23" s="50"/>
      <c r="I23" s="14"/>
      <c r="J23" s="11"/>
      <c r="K23" s="12" t="s">
        <v>12</v>
      </c>
      <c r="L23" s="50" t="s">
        <v>11</v>
      </c>
      <c r="M23" s="50"/>
      <c r="N23" s="50">
        <v>1</v>
      </c>
      <c r="O23" s="50"/>
      <c r="P23" s="50" t="s">
        <v>8</v>
      </c>
      <c r="Q23" s="50"/>
      <c r="R23" s="50" t="s">
        <v>9</v>
      </c>
      <c r="S23" s="50"/>
      <c r="T23" s="9"/>
      <c r="W23" s="46">
        <v>2</v>
      </c>
      <c r="X23" s="47"/>
      <c r="Z23" s="46">
        <v>1</v>
      </c>
      <c r="AA23" s="49"/>
      <c r="AB23" s="47"/>
      <c r="AD23" s="48" t="s">
        <v>27</v>
      </c>
      <c r="AE23" s="42"/>
      <c r="AF23" s="43"/>
      <c r="AH23" s="46">
        <v>190</v>
      </c>
      <c r="AI23" s="47"/>
      <c r="AM23" s="12" t="s">
        <v>12</v>
      </c>
      <c r="AN23" s="50" t="s">
        <v>11</v>
      </c>
      <c r="AO23" s="50"/>
      <c r="AP23" s="50">
        <v>1</v>
      </c>
      <c r="AQ23" s="50"/>
      <c r="AR23" s="14"/>
      <c r="AS23" s="11"/>
      <c r="AT23" s="6"/>
      <c r="AU23" s="6"/>
      <c r="AV23" s="6"/>
      <c r="AW23" s="6"/>
      <c r="AX23" s="6"/>
      <c r="AY23" s="6"/>
      <c r="AZ23" s="6"/>
    </row>
    <row r="24" spans="1:52" s="1" customFormat="1">
      <c r="B24" s="13" t="s">
        <v>4</v>
      </c>
      <c r="C24" s="50" t="s">
        <v>7</v>
      </c>
      <c r="D24" s="50"/>
      <c r="E24" s="50">
        <v>230</v>
      </c>
      <c r="F24" s="50"/>
      <c r="G24" s="50">
        <v>230</v>
      </c>
      <c r="H24" s="50"/>
      <c r="I24" s="14"/>
      <c r="J24" s="11"/>
      <c r="K24" s="13" t="s">
        <v>4</v>
      </c>
      <c r="L24" s="50" t="s">
        <v>7</v>
      </c>
      <c r="M24" s="50"/>
      <c r="N24" s="50">
        <v>230</v>
      </c>
      <c r="O24" s="50"/>
      <c r="P24" s="50">
        <v>230</v>
      </c>
      <c r="Q24" s="50"/>
      <c r="R24" s="50">
        <v>180</v>
      </c>
      <c r="S24" s="50"/>
      <c r="T24" s="9"/>
      <c r="AH24"/>
      <c r="AM24" s="13" t="s">
        <v>4</v>
      </c>
      <c r="AN24" s="50" t="s">
        <v>7</v>
      </c>
      <c r="AO24" s="50"/>
      <c r="AP24" s="55">
        <v>50</v>
      </c>
      <c r="AQ24" s="55"/>
      <c r="AR24" s="14"/>
      <c r="AS24" s="11"/>
    </row>
    <row r="25" spans="1:52" s="1" customFormat="1">
      <c r="B25" s="13" t="s">
        <v>4</v>
      </c>
      <c r="C25" s="50" t="s">
        <v>8</v>
      </c>
      <c r="D25" s="50"/>
      <c r="E25" s="50">
        <v>230</v>
      </c>
      <c r="F25" s="50"/>
      <c r="G25" s="50">
        <v>50</v>
      </c>
      <c r="H25" s="50"/>
      <c r="I25" s="14"/>
      <c r="J25" s="11"/>
      <c r="K25" s="13" t="s">
        <v>4</v>
      </c>
      <c r="L25" s="50" t="s">
        <v>8</v>
      </c>
      <c r="M25" s="50"/>
      <c r="N25" s="50">
        <v>230</v>
      </c>
      <c r="O25" s="50"/>
      <c r="P25" s="50">
        <v>50</v>
      </c>
      <c r="Q25" s="50"/>
      <c r="R25" s="50">
        <v>180</v>
      </c>
      <c r="S25" s="50"/>
      <c r="T25" s="9"/>
      <c r="W25" s="46">
        <v>2</v>
      </c>
      <c r="X25" s="47"/>
      <c r="Z25" s="46">
        <v>1</v>
      </c>
      <c r="AA25" s="49"/>
      <c r="AB25" s="47"/>
      <c r="AD25" s="48" t="s">
        <v>21</v>
      </c>
      <c r="AE25" s="42"/>
      <c r="AF25" s="43"/>
      <c r="AH25" s="46">
        <v>280</v>
      </c>
      <c r="AI25" s="47"/>
      <c r="AM25" s="13" t="s">
        <v>4</v>
      </c>
      <c r="AN25" s="50" t="s">
        <v>8</v>
      </c>
      <c r="AO25" s="50"/>
      <c r="AP25" s="55">
        <v>0</v>
      </c>
      <c r="AQ25" s="55"/>
      <c r="AR25" s="14"/>
      <c r="AS25" s="11"/>
    </row>
    <row r="26" spans="1:52" s="1" customFormat="1">
      <c r="B26" s="13" t="s">
        <v>4</v>
      </c>
      <c r="C26" s="50" t="s">
        <v>9</v>
      </c>
      <c r="D26" s="50"/>
      <c r="E26" s="50">
        <v>0</v>
      </c>
      <c r="F26" s="50"/>
      <c r="G26" s="50">
        <v>0</v>
      </c>
      <c r="H26" s="50"/>
      <c r="I26" s="14"/>
      <c r="J26" s="11"/>
      <c r="K26" s="13" t="s">
        <v>4</v>
      </c>
      <c r="L26" s="50" t="s">
        <v>9</v>
      </c>
      <c r="M26" s="50"/>
      <c r="N26" s="50">
        <v>0</v>
      </c>
      <c r="O26" s="50"/>
      <c r="P26" s="50">
        <v>0</v>
      </c>
      <c r="Q26" s="50"/>
      <c r="R26" s="50">
        <v>0</v>
      </c>
      <c r="S26" s="50"/>
      <c r="T26" s="9"/>
      <c r="AH26"/>
      <c r="AM26" s="13" t="s">
        <v>4</v>
      </c>
      <c r="AN26" s="50" t="s">
        <v>9</v>
      </c>
      <c r="AO26" s="50"/>
      <c r="AP26" s="55">
        <v>0</v>
      </c>
      <c r="AQ26" s="55"/>
      <c r="AR26" s="14"/>
      <c r="AS26" s="11"/>
    </row>
    <row r="27" spans="1:52">
      <c r="D27" s="1"/>
      <c r="E27" s="11"/>
      <c r="F27" s="11"/>
      <c r="G27" s="10"/>
      <c r="H27" s="11"/>
      <c r="I27" s="11"/>
      <c r="J27" s="10"/>
      <c r="K27"/>
      <c r="M27" s="1"/>
      <c r="N27" s="11"/>
      <c r="O27" s="11"/>
      <c r="P27" s="10"/>
      <c r="Q27" s="11"/>
      <c r="R27" s="11"/>
      <c r="S27" s="10"/>
      <c r="W27" s="46"/>
      <c r="X27" s="47"/>
      <c r="Z27" s="46"/>
      <c r="AA27" s="49"/>
      <c r="AB27" s="47"/>
      <c r="AD27" s="48"/>
      <c r="AE27" s="42"/>
      <c r="AF27" s="43"/>
      <c r="AH27" s="46"/>
      <c r="AI27" s="47"/>
      <c r="AN27" s="1"/>
      <c r="AP27" s="18"/>
      <c r="AQ27" s="18"/>
      <c r="AR27" s="10"/>
      <c r="AS27" s="11"/>
    </row>
    <row r="28" spans="1:52">
      <c r="B28" s="13" t="s">
        <v>5</v>
      </c>
      <c r="C28" s="50" t="s">
        <v>7</v>
      </c>
      <c r="D28" s="50"/>
      <c r="E28" s="50">
        <v>230</v>
      </c>
      <c r="F28" s="50"/>
      <c r="G28" s="50">
        <v>200</v>
      </c>
      <c r="H28" s="50"/>
      <c r="I28" s="14"/>
      <c r="J28" s="11"/>
      <c r="K28" s="13" t="s">
        <v>5</v>
      </c>
      <c r="L28" s="50" t="s">
        <v>7</v>
      </c>
      <c r="M28" s="50"/>
      <c r="N28" s="50">
        <v>230</v>
      </c>
      <c r="O28" s="50"/>
      <c r="P28" s="50">
        <v>200</v>
      </c>
      <c r="Q28" s="50"/>
      <c r="R28" s="50">
        <v>180</v>
      </c>
      <c r="S28" s="50"/>
      <c r="X28"/>
      <c r="AE28" s="1"/>
      <c r="AM28" s="13" t="s">
        <v>5</v>
      </c>
      <c r="AN28" s="50" t="s">
        <v>7</v>
      </c>
      <c r="AO28" s="50"/>
      <c r="AP28" s="55">
        <v>50</v>
      </c>
      <c r="AQ28" s="55"/>
      <c r="AR28" s="14"/>
      <c r="AS28" s="11"/>
    </row>
    <row r="29" spans="1:52">
      <c r="B29" s="13" t="s">
        <v>5</v>
      </c>
      <c r="C29" s="50" t="s">
        <v>8</v>
      </c>
      <c r="D29" s="50"/>
      <c r="E29" s="50">
        <v>230</v>
      </c>
      <c r="F29" s="50"/>
      <c r="G29" s="50">
        <v>200</v>
      </c>
      <c r="H29" s="50"/>
      <c r="I29" s="14"/>
      <c r="J29" s="11"/>
      <c r="K29" s="13" t="s">
        <v>5</v>
      </c>
      <c r="L29" s="50" t="s">
        <v>8</v>
      </c>
      <c r="M29" s="50"/>
      <c r="N29" s="50">
        <v>230</v>
      </c>
      <c r="O29" s="50"/>
      <c r="P29" s="50">
        <v>200</v>
      </c>
      <c r="Q29" s="50"/>
      <c r="R29" s="50">
        <v>180</v>
      </c>
      <c r="S29" s="50"/>
      <c r="W29" s="46"/>
      <c r="X29" s="47"/>
      <c r="Z29" s="46"/>
      <c r="AA29" s="49"/>
      <c r="AB29" s="47"/>
      <c r="AD29" s="48"/>
      <c r="AE29" s="42"/>
      <c r="AF29" s="43"/>
      <c r="AH29" s="46"/>
      <c r="AI29" s="47"/>
      <c r="AM29" s="13" t="s">
        <v>5</v>
      </c>
      <c r="AN29" s="50" t="s">
        <v>8</v>
      </c>
      <c r="AO29" s="50"/>
      <c r="AP29" s="55">
        <v>0</v>
      </c>
      <c r="AQ29" s="55"/>
      <c r="AR29" s="14"/>
      <c r="AS29" s="11"/>
    </row>
    <row r="30" spans="1:52">
      <c r="B30" s="13" t="s">
        <v>5</v>
      </c>
      <c r="C30" s="50" t="s">
        <v>9</v>
      </c>
      <c r="D30" s="50"/>
      <c r="E30" s="50">
        <v>0</v>
      </c>
      <c r="F30" s="50"/>
      <c r="G30" s="50">
        <v>0</v>
      </c>
      <c r="H30" s="50"/>
      <c r="I30" s="14"/>
      <c r="J30" s="11"/>
      <c r="K30" s="13" t="s">
        <v>5</v>
      </c>
      <c r="L30" s="50" t="s">
        <v>9</v>
      </c>
      <c r="M30" s="50"/>
      <c r="N30" s="50">
        <v>0</v>
      </c>
      <c r="O30" s="50"/>
      <c r="P30" s="50">
        <v>0</v>
      </c>
      <c r="Q30" s="50"/>
      <c r="R30" s="50">
        <v>0</v>
      </c>
      <c r="S30" s="50"/>
      <c r="X30"/>
      <c r="AE30" s="1"/>
      <c r="AM30" s="13" t="s">
        <v>5</v>
      </c>
      <c r="AN30" s="50" t="s">
        <v>9</v>
      </c>
      <c r="AO30" s="50"/>
      <c r="AP30" s="55">
        <v>0</v>
      </c>
      <c r="AQ30" s="55"/>
      <c r="AR30" s="14"/>
      <c r="AS30" s="11"/>
    </row>
    <row r="31" spans="1:52">
      <c r="D31" s="1"/>
      <c r="G31" s="1"/>
      <c r="I31" s="10"/>
      <c r="J31" s="10"/>
      <c r="K31"/>
      <c r="M31" s="1"/>
      <c r="N31"/>
      <c r="P31" s="1"/>
      <c r="Q31"/>
      <c r="S31" s="1"/>
      <c r="W31" s="46"/>
      <c r="X31" s="47"/>
      <c r="Z31" s="46"/>
      <c r="AA31" s="49"/>
      <c r="AB31" s="47"/>
      <c r="AD31" s="48"/>
      <c r="AE31" s="42"/>
      <c r="AF31" s="43"/>
      <c r="AH31" s="46"/>
      <c r="AI31" s="47"/>
      <c r="AN31" s="1"/>
      <c r="AP31" s="19"/>
      <c r="AQ31" s="19"/>
      <c r="AR31" s="10"/>
      <c r="AS31" s="10"/>
    </row>
    <row r="32" spans="1:52">
      <c r="B32" s="13" t="s">
        <v>6</v>
      </c>
      <c r="C32" s="50" t="s">
        <v>7</v>
      </c>
      <c r="D32" s="50"/>
      <c r="E32" s="50">
        <v>230</v>
      </c>
      <c r="F32" s="50"/>
      <c r="G32" s="50">
        <v>200</v>
      </c>
      <c r="H32" s="50"/>
      <c r="I32" s="14"/>
      <c r="J32" s="11"/>
      <c r="K32" s="13" t="s">
        <v>6</v>
      </c>
      <c r="L32" s="50" t="s">
        <v>7</v>
      </c>
      <c r="M32" s="50"/>
      <c r="N32" s="50">
        <v>230</v>
      </c>
      <c r="O32" s="50"/>
      <c r="P32" s="50">
        <v>200</v>
      </c>
      <c r="Q32" s="50"/>
      <c r="R32" s="50">
        <v>180</v>
      </c>
      <c r="S32" s="50"/>
      <c r="X32"/>
      <c r="AE32" s="1"/>
      <c r="AM32" s="13" t="s">
        <v>6</v>
      </c>
      <c r="AN32" s="50" t="s">
        <v>7</v>
      </c>
      <c r="AO32" s="50"/>
      <c r="AP32" s="55">
        <v>50</v>
      </c>
      <c r="AQ32" s="55"/>
      <c r="AR32" s="14"/>
      <c r="AS32" s="11"/>
    </row>
    <row r="33" spans="22:43">
      <c r="W33" s="46"/>
      <c r="X33" s="47"/>
      <c r="Z33" s="46"/>
      <c r="AA33" s="49"/>
      <c r="AB33" s="47"/>
      <c r="AD33" s="48"/>
      <c r="AE33" s="42"/>
      <c r="AF33" s="43"/>
      <c r="AH33" s="46"/>
      <c r="AI33" s="47"/>
      <c r="AQ33" s="1"/>
    </row>
    <row r="34" spans="22:43">
      <c r="X34"/>
      <c r="AE34" s="1"/>
      <c r="AQ34" s="1"/>
    </row>
    <row r="35" spans="22:43">
      <c r="W35" s="46"/>
      <c r="X35" s="47"/>
      <c r="Z35" s="46"/>
      <c r="AA35" s="49"/>
      <c r="AB35" s="47"/>
      <c r="AD35" s="48"/>
      <c r="AE35" s="42"/>
      <c r="AF35" s="43"/>
      <c r="AH35" s="46"/>
      <c r="AI35" s="47"/>
      <c r="AQ35" s="1"/>
    </row>
    <row r="36" spans="22:43">
      <c r="X36"/>
      <c r="AE36" s="1"/>
      <c r="AQ36" s="1"/>
    </row>
    <row r="37" spans="22:43">
      <c r="W37" s="46"/>
      <c r="X37" s="47"/>
      <c r="Z37" s="46"/>
      <c r="AA37" s="49"/>
      <c r="AB37" s="47"/>
      <c r="AD37" s="48"/>
      <c r="AE37" s="42"/>
      <c r="AF37" s="43"/>
      <c r="AH37" s="46"/>
      <c r="AI37" s="47"/>
      <c r="AQ37" s="1"/>
    </row>
    <row r="38" spans="22:43">
      <c r="X38"/>
      <c r="AE38" s="1"/>
      <c r="AQ38" s="1"/>
    </row>
    <row r="39" spans="22:43">
      <c r="W39" s="46"/>
      <c r="X39" s="47"/>
      <c r="Z39" s="46"/>
      <c r="AA39" s="49"/>
      <c r="AB39" s="47"/>
      <c r="AD39" s="48"/>
      <c r="AE39" s="42"/>
      <c r="AF39" s="43"/>
      <c r="AH39" s="46"/>
      <c r="AI39" s="47"/>
    </row>
    <row r="40" spans="22:43">
      <c r="X40"/>
      <c r="AE40" s="1"/>
      <c r="AH40" s="1"/>
    </row>
    <row r="41" spans="22:43">
      <c r="W41" s="46"/>
      <c r="X41" s="47"/>
      <c r="Z41" s="46"/>
      <c r="AA41" s="49"/>
      <c r="AB41" s="47"/>
      <c r="AD41" s="48"/>
      <c r="AE41" s="42"/>
      <c r="AF41" s="43"/>
      <c r="AH41" s="46"/>
      <c r="AI41" s="47"/>
    </row>
    <row r="42" spans="22:43">
      <c r="V42" s="1"/>
      <c r="Y42" s="1"/>
      <c r="AB42" s="1"/>
      <c r="AE42" s="1"/>
      <c r="AH42" s="1"/>
      <c r="AK42" s="1"/>
    </row>
    <row r="43" spans="22:43">
      <c r="V43" s="1"/>
      <c r="W43" s="46">
        <v>3</v>
      </c>
      <c r="X43" s="47"/>
      <c r="Y43" s="1"/>
      <c r="Z43" s="46">
        <v>1</v>
      </c>
      <c r="AA43" s="49"/>
      <c r="AB43" s="47"/>
      <c r="AD43" s="48" t="s">
        <v>23</v>
      </c>
      <c r="AE43" s="42"/>
      <c r="AF43" s="43"/>
      <c r="AH43" s="46">
        <v>150</v>
      </c>
      <c r="AI43" s="47"/>
      <c r="AK43" s="1"/>
    </row>
    <row r="44" spans="22:43">
      <c r="V44" s="1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H44" s="1"/>
      <c r="AK44" s="1"/>
    </row>
    <row r="45" spans="22:43">
      <c r="V45" s="1"/>
      <c r="W45" s="46"/>
      <c r="X45" s="47"/>
      <c r="Y45" s="1"/>
      <c r="Z45" s="46"/>
      <c r="AA45" s="49"/>
      <c r="AB45" s="47"/>
      <c r="AD45" s="48"/>
      <c r="AE45" s="42"/>
      <c r="AF45" s="43"/>
      <c r="AH45" s="46"/>
      <c r="AI45" s="47"/>
      <c r="AK45" s="1"/>
    </row>
    <row r="46" spans="22:43">
      <c r="V46" s="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H46" s="1"/>
      <c r="AK46" s="1"/>
    </row>
    <row r="47" spans="22:43">
      <c r="V47" s="1"/>
      <c r="W47" s="46"/>
      <c r="X47" s="47"/>
      <c r="Y47" s="1"/>
      <c r="Z47" s="46"/>
      <c r="AA47" s="49"/>
      <c r="AB47" s="47"/>
      <c r="AD47" s="48"/>
      <c r="AE47" s="42"/>
      <c r="AF47" s="43"/>
      <c r="AH47" s="46"/>
      <c r="AI47" s="47"/>
      <c r="AK47" s="1"/>
    </row>
    <row r="48" spans="22:43">
      <c r="V48" s="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H48" s="1"/>
      <c r="AK48" s="1"/>
    </row>
    <row r="49" spans="22:37">
      <c r="V49" s="1"/>
      <c r="W49" s="46"/>
      <c r="X49" s="47"/>
      <c r="Y49" s="1"/>
      <c r="Z49" s="46"/>
      <c r="AA49" s="49"/>
      <c r="AB49" s="47"/>
      <c r="AD49" s="48"/>
      <c r="AE49" s="42"/>
      <c r="AF49" s="43"/>
      <c r="AH49" s="46"/>
      <c r="AI49" s="47"/>
      <c r="AK49" s="1"/>
    </row>
    <row r="50" spans="22:37">
      <c r="V50" s="1"/>
      <c r="Y50" s="1"/>
      <c r="AB50" s="1"/>
      <c r="AE50" s="1"/>
      <c r="AH50" s="1"/>
      <c r="AK50" s="1"/>
    </row>
    <row r="51" spans="22:37">
      <c r="V51" s="1"/>
      <c r="W51" s="46"/>
      <c r="X51" s="47"/>
      <c r="Y51" s="1"/>
      <c r="Z51" s="46"/>
      <c r="AA51" s="49"/>
      <c r="AB51" s="47"/>
      <c r="AD51" s="48"/>
      <c r="AE51" s="42"/>
      <c r="AF51" s="43"/>
      <c r="AH51" s="46"/>
      <c r="AI51" s="47"/>
      <c r="AK51" s="1"/>
    </row>
    <row r="53" spans="22:37">
      <c r="W53" s="11"/>
      <c r="X53" s="11"/>
      <c r="Y53" s="10"/>
      <c r="Z53" s="11"/>
      <c r="AA53" s="11"/>
      <c r="AB53" s="11"/>
      <c r="AC53" s="10"/>
      <c r="AD53" s="32"/>
      <c r="AE53" s="32"/>
      <c r="AF53" s="32"/>
      <c r="AG53" s="10"/>
      <c r="AH53" s="11"/>
      <c r="AI53" s="11"/>
    </row>
  </sheetData>
  <mergeCells count="218">
    <mergeCell ref="W49:X49"/>
    <mergeCell ref="Z49:AB49"/>
    <mergeCell ref="AD49:AF49"/>
    <mergeCell ref="AH49:AI49"/>
    <mergeCell ref="W51:X51"/>
    <mergeCell ref="Z51:AB51"/>
    <mergeCell ref="AD51:AF51"/>
    <mergeCell ref="AH51:AI51"/>
    <mergeCell ref="W43:X43"/>
    <mergeCell ref="Z43:AB43"/>
    <mergeCell ref="AD43:AF43"/>
    <mergeCell ref="AH43:AI43"/>
    <mergeCell ref="W45:X45"/>
    <mergeCell ref="Z45:AB45"/>
    <mergeCell ref="AD45:AF45"/>
    <mergeCell ref="AH45:AI45"/>
    <mergeCell ref="W47:X47"/>
    <mergeCell ref="Z47:AB47"/>
    <mergeCell ref="AD47:AF47"/>
    <mergeCell ref="AH47:AI47"/>
    <mergeCell ref="Q16:R16"/>
    <mergeCell ref="Q15:R15"/>
    <mergeCell ref="Q14:R14"/>
    <mergeCell ref="Q13:R13"/>
    <mergeCell ref="Q12:R12"/>
    <mergeCell ref="Q11:R11"/>
    <mergeCell ref="Q10:R10"/>
    <mergeCell ref="Q9:R9"/>
    <mergeCell ref="Q8:R8"/>
    <mergeCell ref="AN30:AO30"/>
    <mergeCell ref="AP30:AQ30"/>
    <mergeCell ref="AN32:AO32"/>
    <mergeCell ref="AP32:AQ32"/>
    <mergeCell ref="AM20:AQ20"/>
    <mergeCell ref="AN26:AO26"/>
    <mergeCell ref="AP26:AQ26"/>
    <mergeCell ref="AN28:AO28"/>
    <mergeCell ref="AP28:AQ28"/>
    <mergeCell ref="AN29:AO29"/>
    <mergeCell ref="AP29:AQ29"/>
    <mergeCell ref="AN23:AO23"/>
    <mergeCell ref="AP23:AQ23"/>
    <mergeCell ref="AN24:AO24"/>
    <mergeCell ref="AP24:AQ24"/>
    <mergeCell ref="AN25:AO25"/>
    <mergeCell ref="AP25:AQ25"/>
    <mergeCell ref="E22:H22"/>
    <mergeCell ref="K20:S20"/>
    <mergeCell ref="B20:H20"/>
    <mergeCell ref="W41:X41"/>
    <mergeCell ref="W39:X39"/>
    <mergeCell ref="W37:X37"/>
    <mergeCell ref="W35:X35"/>
    <mergeCell ref="W33:X33"/>
    <mergeCell ref="W31:X31"/>
    <mergeCell ref="W29:X29"/>
    <mergeCell ref="W27:X27"/>
    <mergeCell ref="W25:X25"/>
    <mergeCell ref="W23:X23"/>
    <mergeCell ref="W21:X21"/>
    <mergeCell ref="W20:X20"/>
    <mergeCell ref="L23:M23"/>
    <mergeCell ref="L32:M32"/>
    <mergeCell ref="L30:M30"/>
    <mergeCell ref="L29:M29"/>
    <mergeCell ref="L28:M28"/>
    <mergeCell ref="C23:D23"/>
    <mergeCell ref="E23:F23"/>
    <mergeCell ref="G23:H23"/>
    <mergeCell ref="C24:D24"/>
    <mergeCell ref="E24:F24"/>
    <mergeCell ref="G24:H24"/>
    <mergeCell ref="N24:O24"/>
    <mergeCell ref="G30:H30"/>
    <mergeCell ref="C32:D32"/>
    <mergeCell ref="E32:F32"/>
    <mergeCell ref="G32:H32"/>
    <mergeCell ref="Z33:AB33"/>
    <mergeCell ref="Z31:AB31"/>
    <mergeCell ref="Z29:AB29"/>
    <mergeCell ref="Z27:AB27"/>
    <mergeCell ref="Z25:AB25"/>
    <mergeCell ref="L26:M26"/>
    <mergeCell ref="L25:M25"/>
    <mergeCell ref="L24:M24"/>
    <mergeCell ref="P32:Q32"/>
    <mergeCell ref="N32:O32"/>
    <mergeCell ref="R32:S32"/>
    <mergeCell ref="R26:S26"/>
    <mergeCell ref="N22:S22"/>
    <mergeCell ref="AD39:AF39"/>
    <mergeCell ref="AD41:AF41"/>
    <mergeCell ref="C25:D25"/>
    <mergeCell ref="E25:F25"/>
    <mergeCell ref="G25:H25"/>
    <mergeCell ref="C26:D26"/>
    <mergeCell ref="E26:F26"/>
    <mergeCell ref="G26:H26"/>
    <mergeCell ref="C28:D28"/>
    <mergeCell ref="E28:F28"/>
    <mergeCell ref="G28:H28"/>
    <mergeCell ref="C29:D29"/>
    <mergeCell ref="E29:F29"/>
    <mergeCell ref="G29:H29"/>
    <mergeCell ref="C30:D30"/>
    <mergeCell ref="E30:F30"/>
    <mergeCell ref="AD27:AF27"/>
    <mergeCell ref="AD29:AF29"/>
    <mergeCell ref="AD31:AF31"/>
    <mergeCell ref="N25:O25"/>
    <mergeCell ref="Z41:AB41"/>
    <mergeCell ref="Z39:AB39"/>
    <mergeCell ref="Z37:AB37"/>
    <mergeCell ref="Z35:AB35"/>
    <mergeCell ref="K12:M12"/>
    <mergeCell ref="N8:P8"/>
    <mergeCell ref="AH41:AI41"/>
    <mergeCell ref="AH39:AI39"/>
    <mergeCell ref="Z21:AB21"/>
    <mergeCell ref="Z20:AB20"/>
    <mergeCell ref="AD20:AF20"/>
    <mergeCell ref="AH20:AI20"/>
    <mergeCell ref="AD33:AF33"/>
    <mergeCell ref="AD35:AF35"/>
    <mergeCell ref="AD37:AF37"/>
    <mergeCell ref="AH33:AI33"/>
    <mergeCell ref="AH35:AI35"/>
    <mergeCell ref="AH37:AI37"/>
    <mergeCell ref="N12:P12"/>
    <mergeCell ref="N13:P13"/>
    <mergeCell ref="N14:P14"/>
    <mergeCell ref="N15:P15"/>
    <mergeCell ref="N16:P16"/>
    <mergeCell ref="AH21:AI21"/>
    <mergeCell ref="AH23:AI23"/>
    <mergeCell ref="AH25:AI25"/>
    <mergeCell ref="AH27:AI27"/>
    <mergeCell ref="B11:D11"/>
    <mergeCell ref="B10:D10"/>
    <mergeCell ref="B9:D9"/>
    <mergeCell ref="H16:J16"/>
    <mergeCell ref="K16:M16"/>
    <mergeCell ref="K15:M15"/>
    <mergeCell ref="K14:M14"/>
    <mergeCell ref="K13:M13"/>
    <mergeCell ref="H11:J11"/>
    <mergeCell ref="H12:J12"/>
    <mergeCell ref="H13:J13"/>
    <mergeCell ref="H14:J14"/>
    <mergeCell ref="H15:J15"/>
    <mergeCell ref="E11:G11"/>
    <mergeCell ref="E10:G10"/>
    <mergeCell ref="E9:G9"/>
    <mergeCell ref="B14:D14"/>
    <mergeCell ref="B13:D13"/>
    <mergeCell ref="B12:D12"/>
    <mergeCell ref="E16:G16"/>
    <mergeCell ref="E15:G15"/>
    <mergeCell ref="E14:G14"/>
    <mergeCell ref="E13:G13"/>
    <mergeCell ref="E12:G12"/>
    <mergeCell ref="AH29:AI29"/>
    <mergeCell ref="AH31:AI31"/>
    <mergeCell ref="AD21:AF21"/>
    <mergeCell ref="AD23:AF23"/>
    <mergeCell ref="AD25:AF25"/>
    <mergeCell ref="Z23:AB23"/>
    <mergeCell ref="R23:S23"/>
    <mergeCell ref="P23:Q23"/>
    <mergeCell ref="N23:O23"/>
    <mergeCell ref="R25:S25"/>
    <mergeCell ref="R24:S24"/>
    <mergeCell ref="P30:Q30"/>
    <mergeCell ref="P29:Q29"/>
    <mergeCell ref="P28:Q28"/>
    <mergeCell ref="P26:Q26"/>
    <mergeCell ref="P25:Q25"/>
    <mergeCell ref="P24:Q24"/>
    <mergeCell ref="N30:O30"/>
    <mergeCell ref="N29:O29"/>
    <mergeCell ref="N26:O26"/>
    <mergeCell ref="N28:O28"/>
    <mergeCell ref="R30:S30"/>
    <mergeCell ref="R29:S29"/>
    <mergeCell ref="R28:S28"/>
    <mergeCell ref="H6:J6"/>
    <mergeCell ref="H7:J7"/>
    <mergeCell ref="H8:J8"/>
    <mergeCell ref="H9:J9"/>
    <mergeCell ref="H10:J10"/>
    <mergeCell ref="E7:G7"/>
    <mergeCell ref="B8:D8"/>
    <mergeCell ref="B7:D7"/>
    <mergeCell ref="E8:G8"/>
    <mergeCell ref="B16:D16"/>
    <mergeCell ref="B15:D15"/>
    <mergeCell ref="B5:D5"/>
    <mergeCell ref="E5:G5"/>
    <mergeCell ref="N5:P5"/>
    <mergeCell ref="K5:M5"/>
    <mergeCell ref="H5:J5"/>
    <mergeCell ref="B6:D6"/>
    <mergeCell ref="E6:G6"/>
    <mergeCell ref="N6:P6"/>
    <mergeCell ref="N7:P7"/>
    <mergeCell ref="N9:P9"/>
    <mergeCell ref="N10:P10"/>
    <mergeCell ref="N11:P11"/>
    <mergeCell ref="K6:M6"/>
    <mergeCell ref="K7:M7"/>
    <mergeCell ref="K8:M8"/>
    <mergeCell ref="K9:M9"/>
    <mergeCell ref="K10:M10"/>
    <mergeCell ref="K11:M11"/>
    <mergeCell ref="Q7:R7"/>
    <mergeCell ref="Q6:R6"/>
    <mergeCell ref="Q5:R5"/>
    <mergeCell ref="Q1:R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T16" sqref="T16:V16"/>
    </sheetView>
  </sheetViews>
  <sheetFormatPr baseColWidth="10" defaultColWidth="8.83203125" defaultRowHeight="14" x14ac:dyDescent="0"/>
  <cols>
    <col min="2" max="22" width="3.83203125" customWidth="1"/>
  </cols>
  <sheetData>
    <row r="1" spans="1:22">
      <c r="A1" s="13"/>
      <c r="B1" s="67" t="s">
        <v>4</v>
      </c>
      <c r="C1" s="68" t="s">
        <v>5</v>
      </c>
      <c r="D1" s="69" t="s">
        <v>6</v>
      </c>
      <c r="E1" s="67" t="s">
        <v>4</v>
      </c>
      <c r="F1" s="68" t="s">
        <v>5</v>
      </c>
      <c r="G1" s="79" t="s">
        <v>6</v>
      </c>
      <c r="H1" s="88" t="s">
        <v>4</v>
      </c>
      <c r="I1" s="65" t="s">
        <v>5</v>
      </c>
      <c r="J1" s="2" t="s">
        <v>6</v>
      </c>
      <c r="K1" s="64" t="s">
        <v>4</v>
      </c>
      <c r="L1" s="65" t="s">
        <v>5</v>
      </c>
      <c r="M1" s="90" t="s">
        <v>6</v>
      </c>
      <c r="N1" s="67" t="s">
        <v>4</v>
      </c>
      <c r="O1" s="68" t="s">
        <v>5</v>
      </c>
      <c r="P1" s="68" t="s">
        <v>6</v>
      </c>
      <c r="Q1" s="68" t="s">
        <v>4</v>
      </c>
      <c r="R1" s="68" t="s">
        <v>5</v>
      </c>
      <c r="S1" s="68" t="s">
        <v>6</v>
      </c>
      <c r="T1" s="68" t="s">
        <v>4</v>
      </c>
      <c r="U1" s="68" t="s">
        <v>5</v>
      </c>
      <c r="V1" s="79" t="s">
        <v>6</v>
      </c>
    </row>
    <row r="2" spans="1:22">
      <c r="A2" s="76" t="s">
        <v>1</v>
      </c>
      <c r="B2" s="60">
        <v>230</v>
      </c>
      <c r="C2" s="61">
        <v>0</v>
      </c>
      <c r="D2" s="5">
        <v>0</v>
      </c>
      <c r="E2" s="60">
        <v>0</v>
      </c>
      <c r="F2" s="61">
        <v>80</v>
      </c>
      <c r="G2" s="80">
        <v>0</v>
      </c>
      <c r="H2" s="89">
        <v>100</v>
      </c>
      <c r="I2" s="10">
        <v>0</v>
      </c>
      <c r="J2" s="3">
        <v>0</v>
      </c>
      <c r="K2" s="62">
        <v>130</v>
      </c>
      <c r="L2" s="10">
        <v>20</v>
      </c>
      <c r="M2" s="91">
        <v>0</v>
      </c>
      <c r="N2" s="60">
        <v>50</v>
      </c>
      <c r="O2" s="61">
        <v>0</v>
      </c>
      <c r="P2" s="5">
        <v>0</v>
      </c>
      <c r="Q2" s="61">
        <v>180</v>
      </c>
      <c r="R2" s="61">
        <v>0</v>
      </c>
      <c r="S2" s="5">
        <v>0</v>
      </c>
      <c r="T2" s="61">
        <v>0</v>
      </c>
      <c r="U2" s="61">
        <v>60</v>
      </c>
      <c r="V2" s="80">
        <v>0</v>
      </c>
    </row>
    <row r="3" spans="1:22">
      <c r="A3" s="77" t="s">
        <v>2</v>
      </c>
      <c r="B3" s="62">
        <v>70</v>
      </c>
      <c r="C3" s="10">
        <v>0</v>
      </c>
      <c r="D3" s="63"/>
      <c r="E3" s="62">
        <v>160</v>
      </c>
      <c r="F3" s="10">
        <v>0</v>
      </c>
      <c r="G3" s="81"/>
      <c r="H3" s="89">
        <v>0</v>
      </c>
      <c r="I3" s="10">
        <v>0</v>
      </c>
      <c r="J3" s="63"/>
      <c r="K3" s="10">
        <v>50</v>
      </c>
      <c r="L3" s="10">
        <v>0</v>
      </c>
      <c r="M3" s="81"/>
      <c r="N3" s="62">
        <v>0</v>
      </c>
      <c r="O3" s="10">
        <v>0</v>
      </c>
      <c r="P3" s="63"/>
      <c r="Q3" s="10">
        <v>10</v>
      </c>
      <c r="R3" s="10">
        <v>0</v>
      </c>
      <c r="S3" s="63"/>
      <c r="T3" s="10">
        <v>220</v>
      </c>
      <c r="U3" s="10">
        <v>0</v>
      </c>
      <c r="V3" s="81"/>
    </row>
    <row r="4" spans="1:22">
      <c r="A4" s="78" t="s">
        <v>3</v>
      </c>
      <c r="B4" s="64">
        <v>0</v>
      </c>
      <c r="C4" s="65">
        <v>0</v>
      </c>
      <c r="D4" s="66"/>
      <c r="E4" s="64">
        <v>0</v>
      </c>
      <c r="F4" s="65">
        <v>0</v>
      </c>
      <c r="G4" s="82"/>
      <c r="H4" s="88">
        <v>0</v>
      </c>
      <c r="I4" s="65">
        <v>0</v>
      </c>
      <c r="J4" s="66"/>
      <c r="K4" s="65">
        <v>0</v>
      </c>
      <c r="L4" s="65">
        <v>0</v>
      </c>
      <c r="M4" s="82"/>
      <c r="N4" s="64">
        <v>0</v>
      </c>
      <c r="O4" s="65">
        <v>0</v>
      </c>
      <c r="P4" s="66"/>
      <c r="Q4" s="65">
        <v>0</v>
      </c>
      <c r="R4" s="65">
        <v>0</v>
      </c>
      <c r="S4" s="66"/>
      <c r="T4" s="65">
        <v>0</v>
      </c>
      <c r="U4" s="65">
        <v>0</v>
      </c>
      <c r="V4" s="82"/>
    </row>
    <row r="5" spans="1:22">
      <c r="A5" s="13"/>
      <c r="B5" s="50" t="s">
        <v>18</v>
      </c>
      <c r="C5" s="50"/>
      <c r="D5" s="50"/>
      <c r="E5" s="50" t="s">
        <v>19</v>
      </c>
      <c r="F5" s="50"/>
      <c r="G5" s="83"/>
      <c r="H5" s="87" t="s">
        <v>24</v>
      </c>
      <c r="I5" s="52"/>
      <c r="J5" s="75"/>
      <c r="K5" s="74" t="s">
        <v>20</v>
      </c>
      <c r="L5" s="52"/>
      <c r="M5" s="86"/>
      <c r="N5" s="46" t="s">
        <v>26</v>
      </c>
      <c r="O5" s="49"/>
      <c r="P5" s="47"/>
      <c r="Q5" s="49" t="s">
        <v>27</v>
      </c>
      <c r="R5" s="49"/>
      <c r="S5" s="47"/>
      <c r="T5" s="49" t="s">
        <v>21</v>
      </c>
      <c r="U5" s="49"/>
      <c r="V5" s="100"/>
    </row>
    <row r="6" spans="1:22">
      <c r="A6" s="76">
        <v>394650</v>
      </c>
      <c r="B6" s="70">
        <v>300</v>
      </c>
      <c r="C6" s="71"/>
      <c r="D6" s="72"/>
      <c r="E6" s="70">
        <v>240</v>
      </c>
      <c r="F6" s="71"/>
      <c r="G6" s="84"/>
      <c r="H6" s="71">
        <v>100</v>
      </c>
      <c r="I6" s="71"/>
      <c r="J6" s="72"/>
      <c r="K6" s="70">
        <v>200</v>
      </c>
      <c r="L6" s="71"/>
      <c r="M6" s="84"/>
      <c r="N6" s="71"/>
      <c r="O6" s="71"/>
      <c r="P6" s="72"/>
      <c r="Q6" s="71"/>
      <c r="R6" s="71"/>
      <c r="S6" s="72"/>
      <c r="T6" s="70"/>
      <c r="U6" s="71"/>
      <c r="V6" s="84"/>
    </row>
    <row r="7" spans="1:22">
      <c r="A7" s="77">
        <v>394651</v>
      </c>
      <c r="B7" s="59">
        <v>600</v>
      </c>
      <c r="C7" s="51"/>
      <c r="D7" s="73"/>
      <c r="E7" s="59">
        <v>480</v>
      </c>
      <c r="F7" s="51"/>
      <c r="G7" s="85"/>
      <c r="H7" s="51">
        <v>200</v>
      </c>
      <c r="I7" s="51"/>
      <c r="J7" s="73"/>
      <c r="K7" s="59">
        <v>400</v>
      </c>
      <c r="L7" s="51"/>
      <c r="M7" s="85"/>
      <c r="N7" s="51"/>
      <c r="O7" s="51"/>
      <c r="P7" s="73"/>
      <c r="Q7" s="51"/>
      <c r="R7" s="51"/>
      <c r="S7" s="73"/>
      <c r="T7" s="59"/>
      <c r="U7" s="51"/>
      <c r="V7" s="85"/>
    </row>
    <row r="8" spans="1:22">
      <c r="A8" s="77">
        <v>394652</v>
      </c>
      <c r="B8" s="59">
        <v>600</v>
      </c>
      <c r="C8" s="51"/>
      <c r="D8" s="73"/>
      <c r="E8" s="59">
        <v>480</v>
      </c>
      <c r="F8" s="51"/>
      <c r="G8" s="85"/>
      <c r="H8" s="51">
        <v>200</v>
      </c>
      <c r="I8" s="51"/>
      <c r="J8" s="73"/>
      <c r="K8" s="59">
        <v>400</v>
      </c>
      <c r="L8" s="51"/>
      <c r="M8" s="85"/>
      <c r="N8" s="51"/>
      <c r="O8" s="51"/>
      <c r="P8" s="73"/>
      <c r="Q8" s="51"/>
      <c r="R8" s="51"/>
      <c r="S8" s="73"/>
      <c r="T8" s="59"/>
      <c r="U8" s="51"/>
      <c r="V8" s="85"/>
    </row>
    <row r="9" spans="1:22">
      <c r="A9" s="77">
        <v>394653</v>
      </c>
      <c r="B9" s="59">
        <v>300</v>
      </c>
      <c r="C9" s="51"/>
      <c r="D9" s="73"/>
      <c r="E9" s="59">
        <v>240</v>
      </c>
      <c r="F9" s="51"/>
      <c r="G9" s="85"/>
      <c r="H9" s="51">
        <v>100</v>
      </c>
      <c r="I9" s="51"/>
      <c r="J9" s="73"/>
      <c r="K9" s="59">
        <v>200</v>
      </c>
      <c r="L9" s="51"/>
      <c r="M9" s="85"/>
      <c r="N9" s="51"/>
      <c r="O9" s="51"/>
      <c r="P9" s="73"/>
      <c r="Q9" s="51"/>
      <c r="R9" s="51"/>
      <c r="S9" s="73"/>
      <c r="T9" s="59">
        <v>280</v>
      </c>
      <c r="U9" s="51"/>
      <c r="V9" s="85"/>
    </row>
    <row r="10" spans="1:22">
      <c r="A10" s="77">
        <v>118872</v>
      </c>
      <c r="B10" s="59" t="s">
        <v>0</v>
      </c>
      <c r="C10" s="51"/>
      <c r="D10" s="73"/>
      <c r="E10" s="59" t="s">
        <v>0</v>
      </c>
      <c r="F10" s="51"/>
      <c r="G10" s="85"/>
      <c r="H10" s="51" t="s">
        <v>0</v>
      </c>
      <c r="I10" s="51"/>
      <c r="J10" s="73"/>
      <c r="K10" s="59" t="s">
        <v>0</v>
      </c>
      <c r="L10" s="51"/>
      <c r="M10" s="85"/>
      <c r="N10" s="51" t="s">
        <v>0</v>
      </c>
      <c r="O10" s="51"/>
      <c r="P10" s="73"/>
      <c r="Q10" s="51" t="s">
        <v>0</v>
      </c>
      <c r="R10" s="51"/>
      <c r="S10" s="73"/>
      <c r="T10" s="59" t="s">
        <v>0</v>
      </c>
      <c r="U10" s="51"/>
      <c r="V10" s="85"/>
    </row>
    <row r="11" spans="1:22">
      <c r="A11" s="77">
        <v>656300</v>
      </c>
      <c r="B11" s="59" t="s">
        <v>0</v>
      </c>
      <c r="C11" s="51"/>
      <c r="D11" s="73"/>
      <c r="E11" s="59" t="s">
        <v>0</v>
      </c>
      <c r="F11" s="51"/>
      <c r="G11" s="85"/>
      <c r="H11" s="51" t="s">
        <v>0</v>
      </c>
      <c r="I11" s="51"/>
      <c r="J11" s="73"/>
      <c r="K11" s="59" t="s">
        <v>0</v>
      </c>
      <c r="L11" s="51"/>
      <c r="M11" s="85"/>
      <c r="N11" s="51">
        <v>50</v>
      </c>
      <c r="O11" s="51"/>
      <c r="P11" s="73"/>
      <c r="Q11" s="51" t="s">
        <v>0</v>
      </c>
      <c r="R11" s="51"/>
      <c r="S11" s="73"/>
      <c r="T11" s="59">
        <v>280</v>
      </c>
      <c r="U11" s="51"/>
      <c r="V11" s="85"/>
    </row>
    <row r="12" spans="1:22">
      <c r="A12" s="77">
        <v>656305</v>
      </c>
      <c r="B12" s="59" t="s">
        <v>0</v>
      </c>
      <c r="C12" s="51"/>
      <c r="D12" s="73"/>
      <c r="E12" s="59" t="s">
        <v>0</v>
      </c>
      <c r="F12" s="51"/>
      <c r="G12" s="85"/>
      <c r="H12" s="51" t="s">
        <v>0</v>
      </c>
      <c r="I12" s="51"/>
      <c r="J12" s="73"/>
      <c r="K12" s="59" t="s">
        <v>0</v>
      </c>
      <c r="L12" s="51"/>
      <c r="M12" s="85"/>
      <c r="N12" s="51" t="s">
        <v>0</v>
      </c>
      <c r="O12" s="51"/>
      <c r="P12" s="73"/>
      <c r="Q12" s="51">
        <v>190</v>
      </c>
      <c r="R12" s="51"/>
      <c r="S12" s="73"/>
      <c r="T12" s="59" t="s">
        <v>0</v>
      </c>
      <c r="U12" s="51"/>
      <c r="V12" s="85"/>
    </row>
    <row r="13" spans="1:22">
      <c r="A13" s="77">
        <v>656309</v>
      </c>
      <c r="B13" s="59" t="s">
        <v>0</v>
      </c>
      <c r="C13" s="51"/>
      <c r="D13" s="73"/>
      <c r="E13" s="59" t="s">
        <v>0</v>
      </c>
      <c r="F13" s="51"/>
      <c r="G13" s="85"/>
      <c r="H13" s="51" t="s">
        <v>0</v>
      </c>
      <c r="I13" s="51"/>
      <c r="J13" s="73"/>
      <c r="K13" s="59" t="s">
        <v>0</v>
      </c>
      <c r="L13" s="51"/>
      <c r="M13" s="85"/>
      <c r="N13" s="51">
        <v>50</v>
      </c>
      <c r="O13" s="51"/>
      <c r="P13" s="73"/>
      <c r="Q13" s="51">
        <v>190</v>
      </c>
      <c r="R13" s="51"/>
      <c r="S13" s="73"/>
      <c r="T13" s="59" t="s">
        <v>0</v>
      </c>
      <c r="U13" s="51"/>
      <c r="V13" s="85"/>
    </row>
    <row r="14" spans="1:22">
      <c r="A14" s="77">
        <v>656310</v>
      </c>
      <c r="B14" s="59" t="s">
        <v>0</v>
      </c>
      <c r="C14" s="51"/>
      <c r="D14" s="73"/>
      <c r="E14" s="59" t="s">
        <v>0</v>
      </c>
      <c r="F14" s="51"/>
      <c r="G14" s="85"/>
      <c r="H14" s="51" t="s">
        <v>0</v>
      </c>
      <c r="I14" s="51"/>
      <c r="J14" s="73"/>
      <c r="K14" s="59" t="s">
        <v>0</v>
      </c>
      <c r="L14" s="51"/>
      <c r="M14" s="85"/>
      <c r="N14" s="51" t="s">
        <v>0</v>
      </c>
      <c r="O14" s="51"/>
      <c r="P14" s="73"/>
      <c r="Q14" s="51" t="s">
        <v>0</v>
      </c>
      <c r="R14" s="51"/>
      <c r="S14" s="73"/>
      <c r="T14" s="59">
        <v>280</v>
      </c>
      <c r="U14" s="51"/>
      <c r="V14" s="85"/>
    </row>
    <row r="15" spans="1:22">
      <c r="A15" s="77">
        <v>656312</v>
      </c>
      <c r="B15" s="59" t="s">
        <v>0</v>
      </c>
      <c r="C15" s="51"/>
      <c r="D15" s="73"/>
      <c r="E15" s="59" t="s">
        <v>0</v>
      </c>
      <c r="F15" s="51"/>
      <c r="G15" s="85"/>
      <c r="H15" s="51" t="s">
        <v>0</v>
      </c>
      <c r="I15" s="51"/>
      <c r="J15" s="73"/>
      <c r="K15" s="59" t="s">
        <v>0</v>
      </c>
      <c r="L15" s="51"/>
      <c r="M15" s="85"/>
      <c r="N15" s="51" t="s">
        <v>0</v>
      </c>
      <c r="O15" s="51"/>
      <c r="P15" s="73"/>
      <c r="Q15" s="51" t="s">
        <v>0</v>
      </c>
      <c r="R15" s="51"/>
      <c r="S15" s="73"/>
      <c r="T15" s="59">
        <v>280</v>
      </c>
      <c r="U15" s="51"/>
      <c r="V15" s="85"/>
    </row>
    <row r="16" spans="1:22">
      <c r="A16" s="78">
        <v>661503</v>
      </c>
      <c r="B16" s="74" t="s">
        <v>0</v>
      </c>
      <c r="C16" s="52"/>
      <c r="D16" s="75"/>
      <c r="E16" s="74" t="s">
        <v>0</v>
      </c>
      <c r="F16" s="52"/>
      <c r="G16" s="86"/>
      <c r="H16" s="52" t="s">
        <v>0</v>
      </c>
      <c r="I16" s="52"/>
      <c r="J16" s="75"/>
      <c r="K16" s="74" t="s">
        <v>0</v>
      </c>
      <c r="L16" s="52"/>
      <c r="M16" s="86"/>
      <c r="N16" s="52" t="s">
        <v>0</v>
      </c>
      <c r="O16" s="52"/>
      <c r="P16" s="75"/>
      <c r="Q16" s="52">
        <v>190</v>
      </c>
      <c r="R16" s="52"/>
      <c r="S16" s="75"/>
      <c r="T16" s="74" t="s">
        <v>0</v>
      </c>
      <c r="U16" s="52"/>
      <c r="V16" s="86"/>
    </row>
  </sheetData>
  <mergeCells count="84"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T6:V6"/>
    <mergeCell ref="T7:V7"/>
    <mergeCell ref="T8:V8"/>
    <mergeCell ref="T9:V9"/>
    <mergeCell ref="T10:V10"/>
    <mergeCell ref="T11:V11"/>
    <mergeCell ref="T12:V12"/>
    <mergeCell ref="T13:V13"/>
    <mergeCell ref="T14:V14"/>
    <mergeCell ref="T15:V15"/>
    <mergeCell ref="T16:V16"/>
    <mergeCell ref="H5:J5"/>
    <mergeCell ref="K5:M5"/>
    <mergeCell ref="N5:P5"/>
    <mergeCell ref="Q5:S5"/>
    <mergeCell ref="T5:V5"/>
    <mergeCell ref="N11:P11"/>
    <mergeCell ref="N12:P12"/>
    <mergeCell ref="N13:P13"/>
    <mergeCell ref="N14:P14"/>
    <mergeCell ref="N15:P15"/>
    <mergeCell ref="N16:P16"/>
    <mergeCell ref="K12:M12"/>
    <mergeCell ref="K13:M13"/>
    <mergeCell ref="K14:M14"/>
    <mergeCell ref="K15:M15"/>
    <mergeCell ref="K16:M16"/>
    <mergeCell ref="N6:P6"/>
    <mergeCell ref="N7:P7"/>
    <mergeCell ref="N8:P8"/>
    <mergeCell ref="N9:P9"/>
    <mergeCell ref="N10:P10"/>
    <mergeCell ref="H13:J13"/>
    <mergeCell ref="H14:J14"/>
    <mergeCell ref="H15:J15"/>
    <mergeCell ref="H16:J16"/>
    <mergeCell ref="K6:M6"/>
    <mergeCell ref="K7:M7"/>
    <mergeCell ref="K8:M8"/>
    <mergeCell ref="K9:M9"/>
    <mergeCell ref="K10:M10"/>
    <mergeCell ref="K11:M11"/>
    <mergeCell ref="E14:G14"/>
    <mergeCell ref="E15:G15"/>
    <mergeCell ref="E16:G16"/>
    <mergeCell ref="H6:J6"/>
    <mergeCell ref="H7:J7"/>
    <mergeCell ref="H8:J8"/>
    <mergeCell ref="H9:J9"/>
    <mergeCell ref="H10:J10"/>
    <mergeCell ref="H11:J11"/>
    <mergeCell ref="H12:J12"/>
    <mergeCell ref="E5:G5"/>
    <mergeCell ref="B5:D5"/>
    <mergeCell ref="E10:G10"/>
    <mergeCell ref="E11:G11"/>
    <mergeCell ref="E12:G12"/>
    <mergeCell ref="E13:G13"/>
    <mergeCell ref="B10:D10"/>
    <mergeCell ref="B9:D9"/>
    <mergeCell ref="B8:D8"/>
    <mergeCell ref="B7:D7"/>
    <mergeCell ref="B6:D6"/>
    <mergeCell ref="E9:G9"/>
    <mergeCell ref="E8:G8"/>
    <mergeCell ref="E7:G7"/>
    <mergeCell ref="E6:G6"/>
    <mergeCell ref="B16:D16"/>
    <mergeCell ref="B15:D15"/>
    <mergeCell ref="B14:D14"/>
    <mergeCell ref="B13:D13"/>
    <mergeCell ref="B12:D12"/>
    <mergeCell ref="B11:D1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Gorenje,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Beljić Aleksandar</dc:creator>
  <cp:lastModifiedBy>Nikola Vujic</cp:lastModifiedBy>
  <dcterms:created xsi:type="dcterms:W3CDTF">2012-12-12T14:13:25Z</dcterms:created>
  <dcterms:modified xsi:type="dcterms:W3CDTF">2013-01-12T22:53:14Z</dcterms:modified>
</cp:coreProperties>
</file>