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okarbonizacij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B">#REF!</definedName>
    <definedName name="Beg_Bal">#REF!</definedName>
    <definedName name="BOTMHR01">'[4]Consolidation1_10'!#REF!</definedName>
    <definedName name="BREWMHR01">'[4]Consolidation1_10'!#REF!</definedName>
    <definedName name="BREWMHRLE">'[4]Consolidation1_10'!#REF!</definedName>
    <definedName name="BREWVOL01">'[4]Consolidation1_10'!#REF!</definedName>
    <definedName name="BREWVOLLE">'[4]Consolidation1_10'!#REF!</definedName>
    <definedName name="BRISANJE">#REF!,#REF!,#REF!,#REF!,#REF!,#REF!,#REF!,#REF!,#REF!,#REF!,#REF!,#REF!,#REF!,#REF!,#REF!,#REF!,#REF!,#REF!,#REF!,#REF!</definedName>
    <definedName name="BRISANJELINIJA">#REF!,#REF!,#REF!,#REF!,#REF!,#REF!,#REF!,#REF!,#REF!,#REF!,#REF!,#REF!,#REF!,#REF!,#REF!,#REF!,#REF!,#REF!</definedName>
    <definedName name="BRISANJEPODATAKA">#REF!,#REF!,#REF!,#REF!,#REF!,#REF!,#REF!,#REF!,#REF!,#REF!,#REF!,#REF!,#REF!,#REF!,#REF!,#REF!,#REF!,#REF!</definedName>
    <definedName name="brl">#REF!</definedName>
    <definedName name="CASKMHR01">'[4]Consolidation1_10'!#REF!</definedName>
    <definedName name="CASKMHRLE">'[4]Consolidation1_10'!#REF!</definedName>
    <definedName name="CASKVOL01">'[4]Consolidation1_10'!#REF!</definedName>
    <definedName name="CASKVOLLE">'[4]Consolidation1_10'!#REF!</definedName>
    <definedName name="Country">#REF!</definedName>
    <definedName name="Data">#REF!</definedName>
    <definedName name="DIV_EURCountry">#REF!</definedName>
    <definedName name="DIV_EURExercise">#REF!</definedName>
    <definedName name="DIV_EURPlant">#REF!</definedName>
    <definedName name="DIV_EURPlantNo">#REF!</definedName>
    <definedName name="DivAfterRate">#REF!</definedName>
    <definedName name="DivBudgetRate">#REF!</definedName>
    <definedName name="DivLERate">#REF!</definedName>
    <definedName name="End_Bal">#REF!</definedName>
    <definedName name="EURCountry">#REF!</definedName>
    <definedName name="EURExercise">#REF!</definedName>
    <definedName name="EURPlant">#REF!</definedName>
    <definedName name="EURPlantNo">#REF!</definedName>
    <definedName name="Extra_Pay">#REF!</definedName>
    <definedName name="Full_Print">#REF!</definedName>
    <definedName name="GFH">'[3]CO2 proizvodnja'!$I$7:$I$10</definedName>
    <definedName name="Header_Row">ROW(#REF!)</definedName>
    <definedName name="HistoryOn">#REF!</definedName>
    <definedName name="HJKIKM">'[5]CO2 proizvodnja'!$I$7:$I$10</definedName>
    <definedName name="HLN101">'[4]Consolidation1_10'!#REF!</definedName>
    <definedName name="HLN1LE">'[4]Consolidation1_10'!#REF!</definedName>
    <definedName name="Int">#REF!</definedName>
    <definedName name="Interest_Rate">#REF!</definedName>
    <definedName name="InvRate4">#REF!</definedName>
    <definedName name="KEGMHR01">'[4]Consolidation1_10'!#REF!</definedName>
    <definedName name="KEGMHRLE">'[4]Consolidation1_10'!#REF!</definedName>
    <definedName name="KEGVOL01">'[4]Consolidation1_10'!#REF!</definedName>
    <definedName name="KEGVOLLE">'[4]Consolidation1_10'!#REF!</definedName>
    <definedName name="kolone">#REF!,#REF!,#REF!,#REF!,#REF!,#REF!,#REF!,#REF!,#REF!,#REF!,#REF!,#REF!,#REF!,#REF!,#REF!,#REF!,#REF!,#REF!,#REF!,#REF!,#REF!,#REF!,#REF!,#REF!</definedName>
    <definedName name="Last_Row">IF(Values_Entered,Header_Row+Number_of_Payments,Header_Row)</definedName>
    <definedName name="LINIJE">#REF!,#REF!,#REF!,#REF!,#REF!,#REF!,#REF!,#REF!,#REF!,#REF!,#REF!,#REF!,#REF!,#REF!,#REF!,#REF!,#REF!,#REF!</definedName>
    <definedName name="Loan_Amount">#REF!</definedName>
    <definedName name="Loan_Start">#REF!</definedName>
    <definedName name="Loan_Years">#REF!</definedName>
    <definedName name="NaslovnaKolona">#REF!</definedName>
    <definedName name="NaslovniRed">#REF!</definedName>
    <definedName name="NaslovniRed1">#REF!</definedName>
    <definedName name="Num_Pmt_Per_Year">#REF!</definedName>
    <definedName name="Number_of_Payments">MATCH(0.01,End_Bal,-1)+1</definedName>
    <definedName name="PARAMETRI">#REF!,#REF!,#REF!,#REF!,#REF!,#REF!,#REF!,#REF!,#REF!,#REF!,#REF!,#REF!,#REF!,#REF!,#REF!,#REF!,#REF!,#REF!,#REF!,#REF!,#REF!,#REF!,#REF!,#REF!,#REF!,#REF!,#REF!,#REF!</definedName>
    <definedName name="Pay_Date">#REF!</definedName>
    <definedName name="Pay_Num">#REF!</definedName>
    <definedName name="Payment_Date">DATE(YEAR(Loan_Start),MONTH(Loan_Start)+Payment_Number,DAY(Loan_Start))</definedName>
    <definedName name="plan">#REF!</definedName>
    <definedName name="Plant">#REF!</definedName>
    <definedName name="PlantNo">#REF!</definedName>
    <definedName name="Princ">#REF!</definedName>
    <definedName name="Print_Area_Reset">OFFSET(Full_Print,0,0,Last_Row)</definedName>
    <definedName name="q">'[1]CO2 proizvodnja'!$I$7:$I$10</definedName>
    <definedName name="RAWMAT01">'[4]Consolidation1_10'!#REF!</definedName>
    <definedName name="RAWMATLE">'[4]Consolidation1_10'!#REF!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ource">'[2]ZAPISNIK AKCIJA'!#REF!</definedName>
    <definedName name="statistika">#REF!</definedName>
    <definedName name="sve">#REF!,#REF!</definedName>
    <definedName name="time">#REF!,#REF!,#REF!,#REF!,#REF!,#REF!,#REF!,#REF!,#REF!,#REF!,#REF!,#REF!,#REF!,#REF!,#REF!,#REF!,#REF!,#REF!,#REF!,#REF!,#REF!,#REF!,#REF!,#REF!,#REF!,#REF!,#REF!,#REF!,#REF!,#REF!,#REF!,#REF!,#REF!,#REF!,#REF!,#REF!,#REF!</definedName>
    <definedName name="TOMO">#N/A</definedName>
    <definedName name="Total_Interest">#REF!</definedName>
    <definedName name="Total_Pay">#REF!</definedName>
    <definedName name="Total_Payment">Scheduled_Payment+Extra_Payment</definedName>
    <definedName name="TrackingRng">#REF!</definedName>
    <definedName name="Values_Entered">IF(Loan_Amount*Interest_Rate*Loan_Years*Loan_Start&gt;0,1,0)</definedName>
    <definedName name="VCX">DATE(YEAR(Loan_Start),MONTH(Loan_Start)+Payment_Number,DAY(Loan_Start))</definedName>
    <definedName name="W28">IF(Loan_Amount*Interest_Rate*Loan_Years*Loan_Start&gt;0,1,0)</definedName>
    <definedName name="WHSEMHR01">'[4]Consolidation1_10'!#REF!</definedName>
    <definedName name="WHSEMHRLE">'[4]Consolidation1_10'!#REF!</definedName>
    <definedName name="WHSEVOL01">'[4]Consolidation1_10'!#REF!</definedName>
    <definedName name="WHSEVOLLE">'[4]Consolidation1_10'!#REF!</definedName>
    <definedName name="y">IF(Values_Entered,Header_Row+z,Header_Row)</definedName>
    <definedName name="yu">DATE(YEAR(Loan_Start),MONTH(Loan_Start)+Payment_Number,DAY(Loan_Start))</definedName>
    <definedName name="z">MATCH(0.01,End_Bal,-1)+1</definedName>
  </definedNames>
  <calcPr fullCalcOnLoad="1"/>
</workbook>
</file>

<file path=xl/sharedStrings.xml><?xml version="1.0" encoding="utf-8"?>
<sst xmlns="http://schemas.openxmlformats.org/spreadsheetml/2006/main" count="41" uniqueCount="21">
  <si>
    <t>BBT</t>
  </si>
  <si>
    <t>Hl</t>
  </si>
  <si>
    <t>Co2 prije dokarb.</t>
  </si>
  <si>
    <t>Vrijeme karbonizacije</t>
  </si>
  <si>
    <t>Co2 nakon dokarb.</t>
  </si>
  <si>
    <t>Dokarbonizovano gr/L</t>
  </si>
  <si>
    <t>Co2 vezan za pivo</t>
  </si>
  <si>
    <t>Vraceno Co2</t>
  </si>
  <si>
    <t>Datum</t>
  </si>
  <si>
    <t>Start</t>
  </si>
  <si>
    <t>Stop</t>
  </si>
  <si>
    <t>Trajanje</t>
  </si>
  <si>
    <t>�</t>
  </si>
  <si>
    <t>primjer popunjavanja</t>
  </si>
  <si>
    <t>BBT 1</t>
  </si>
  <si>
    <t>BBT2</t>
  </si>
  <si>
    <t>BBT5</t>
  </si>
  <si>
    <t>BBT1</t>
  </si>
  <si>
    <t>BBT6</t>
  </si>
  <si>
    <t>BBT3</t>
  </si>
  <si>
    <t>BBT4</t>
  </si>
</sst>
</file>

<file path=xl/styles.xml><?xml version="1.0" encoding="utf-8"?>
<styleSheet xmlns="http://schemas.openxmlformats.org/spreadsheetml/2006/main">
  <numFmts count="6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�&quot;#,##0;\-&quot;�&quot;#,##0"/>
    <numFmt numFmtId="165" formatCode="&quot;�&quot;#,##0;[Red]\-&quot;�&quot;#,##0"/>
    <numFmt numFmtId="166" formatCode="&quot;�&quot;#,##0.00;\-&quot;�&quot;#,##0.00"/>
    <numFmt numFmtId="167" formatCode="&quot;�&quot;#,##0.00;[Red]\-&quot;�&quot;#,##0.00"/>
    <numFmt numFmtId="168" formatCode="_-&quot;�&quot;* #,##0_-;\-&quot;�&quot;* #,##0_-;_-&quot;�&quot;* &quot;-&quot;_-;_-@_-"/>
    <numFmt numFmtId="169" formatCode="_-* #,##0_-;\-* #,##0_-;_-* &quot;-&quot;_-;_-@_-"/>
    <numFmt numFmtId="170" formatCode="_-&quot;�&quot;* #,##0.00_-;\-&quot;�&quot;* #,##0.00_-;_-&quot;�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&quot;:&quot;00"/>
    <numFmt numFmtId="181" formatCode="h:mm:ss;@"/>
    <numFmt numFmtId="182" formatCode="dd/mm/yyyy;@"/>
    <numFmt numFmtId="183" formatCode="00000"/>
    <numFmt numFmtId="184" formatCode="dd\.mmm"/>
    <numFmt numFmtId="185" formatCode="0.0"/>
    <numFmt numFmtId="186" formatCode="h:mm;@"/>
    <numFmt numFmtId="187" formatCode="##\ &quot;Kg&quot;"/>
    <numFmt numFmtId="188" formatCode="dd\ mmm\ \ hh:mm"/>
    <numFmt numFmtId="189" formatCode="d/mmmm"/>
    <numFmt numFmtId="190" formatCode="[$-409]d\-mmm\-yy;@"/>
    <numFmt numFmtId="191" formatCode="[$-409]dd\-mmm\-yy;@"/>
    <numFmt numFmtId="192" formatCode="#,##0;[Red]\-#,##0;"/>
    <numFmt numFmtId="193" formatCode="dd\.mmm\.yy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[$-F400]h:mm:ss\ AM/PM"/>
    <numFmt numFmtId="203" formatCode="mmm\-yyyy"/>
    <numFmt numFmtId="204" formatCode="[$-809]dd\ mmmm\ yyyy"/>
    <numFmt numFmtId="205" formatCode="&quot;€&quot;#,##0_);\(&quot;€&quot;#,##0\)"/>
    <numFmt numFmtId="206" formatCode="&quot;€&quot;#,##0_);[Red]\(&quot;€&quot;#,##0\)"/>
    <numFmt numFmtId="207" formatCode="&quot;€&quot;#,##0.00_);\(&quot;€&quot;#,##0.00\)"/>
    <numFmt numFmtId="208" formatCode="&quot;€&quot;#,##0.00_);[Red]\(&quot;€&quot;#,##0.00\)"/>
    <numFmt numFmtId="209" formatCode="_(&quot;€&quot;* #,##0_);_(&quot;€&quot;* \(#,##0\);_(&quot;€&quot;* &quot;-&quot;_);_(@_)"/>
    <numFmt numFmtId="210" formatCode="_(&quot;€&quot;* #,##0.00_);_(&quot;€&quot;* \(#,##0.00\);_(&quot;€&quot;* &quot;-&quot;??_);_(@_)"/>
    <numFmt numFmtId="211" formatCode="d\-mmm\-hh\-mm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mm/yyyy"/>
    <numFmt numFmtId="217" formatCode="0.000"/>
    <numFmt numFmtId="218" formatCode="0.0000"/>
    <numFmt numFmtId="219" formatCode="0.00000"/>
    <numFmt numFmtId="220" formatCode="0.000000"/>
    <numFmt numFmtId="221" formatCode="0.0%"/>
  </numFmts>
  <fonts count="31">
    <font>
      <sz val="10"/>
      <name val="Arial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0"/>
    </font>
    <font>
      <sz val="18"/>
      <name val="Wingdings"/>
      <family val="0"/>
    </font>
    <font>
      <sz val="7"/>
      <color indexed="8"/>
      <name val="Times New Roman"/>
      <family val="1"/>
    </font>
    <font>
      <b/>
      <sz val="11"/>
      <color indexed="16"/>
      <name val="Calibri"/>
      <family val="2"/>
    </font>
    <font>
      <b/>
      <sz val="16"/>
      <color indexed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92" fontId="20" fillId="4" borderId="10">
      <alignment/>
      <protection locked="0"/>
    </xf>
    <xf numFmtId="0" fontId="2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23" fillId="24" borderId="0" xfId="0" applyFont="1" applyFill="1" applyAlignment="1" applyProtection="1">
      <alignment/>
      <protection hidden="1"/>
    </xf>
    <xf numFmtId="0" fontId="24" fillId="20" borderId="11" xfId="0" applyFont="1" applyFill="1" applyBorder="1" applyAlignment="1" applyProtection="1">
      <alignment horizontal="center"/>
      <protection hidden="1"/>
    </xf>
    <xf numFmtId="0" fontId="26" fillId="24" borderId="11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 locked="0"/>
    </xf>
    <xf numFmtId="2" fontId="24" fillId="24" borderId="11" xfId="0" applyNumberFormat="1" applyFont="1" applyFill="1" applyBorder="1" applyAlignment="1" applyProtection="1">
      <alignment horizontal="center"/>
      <protection locked="0"/>
    </xf>
    <xf numFmtId="16" fontId="0" fillId="24" borderId="11" xfId="0" applyNumberFormat="1" applyFill="1" applyBorder="1" applyAlignment="1" applyProtection="1">
      <alignment horizontal="center"/>
      <protection locked="0"/>
    </xf>
    <xf numFmtId="20" fontId="0" fillId="24" borderId="11" xfId="0" applyNumberFormat="1" applyFill="1" applyBorder="1" applyAlignment="1" applyProtection="1">
      <alignment horizontal="center"/>
      <protection locked="0"/>
    </xf>
    <xf numFmtId="186" fontId="23" fillId="25" borderId="12" xfId="55" applyNumberFormat="1" applyFont="1" applyFill="1" applyBorder="1" applyAlignment="1" applyProtection="1">
      <alignment horizontal="center"/>
      <protection hidden="1"/>
    </xf>
    <xf numFmtId="0" fontId="23" fillId="25" borderId="13" xfId="0" applyFont="1" applyFill="1" applyBorder="1" applyAlignment="1" applyProtection="1">
      <alignment horizontal="center"/>
      <protection hidden="1"/>
    </xf>
    <xf numFmtId="187" fontId="23" fillId="25" borderId="14" xfId="0" applyNumberFormat="1" applyFont="1" applyFill="1" applyBorder="1" applyAlignment="1" applyProtection="1">
      <alignment horizontal="center"/>
      <protection hidden="1"/>
    </xf>
    <xf numFmtId="187" fontId="23" fillId="25" borderId="15" xfId="0" applyNumberFormat="1" applyFont="1" applyFill="1" applyBorder="1" applyAlignment="1" applyProtection="1">
      <alignment horizontal="center"/>
      <protection hidden="1"/>
    </xf>
    <xf numFmtId="0" fontId="27" fillId="24" borderId="0" xfId="0" applyFont="1" applyFill="1" applyAlignment="1" applyProtection="1">
      <alignment horizontal="center"/>
      <protection hidden="1"/>
    </xf>
    <xf numFmtId="2" fontId="23" fillId="24" borderId="0" xfId="0" applyNumberFormat="1" applyFont="1" applyFill="1" applyAlignment="1" applyProtection="1">
      <alignment horizontal="center"/>
      <protection hidden="1"/>
    </xf>
    <xf numFmtId="0" fontId="23" fillId="25" borderId="16" xfId="0" applyFont="1" applyFill="1" applyBorder="1" applyAlignment="1" applyProtection="1">
      <alignment horizontal="center"/>
      <protection hidden="1"/>
    </xf>
    <xf numFmtId="187" fontId="23" fillId="25" borderId="17" xfId="0" applyNumberFormat="1" applyFont="1" applyFill="1" applyBorder="1" applyAlignment="1" applyProtection="1">
      <alignment horizontal="center"/>
      <protection hidden="1"/>
    </xf>
    <xf numFmtId="2" fontId="28" fillId="24" borderId="0" xfId="0" applyNumberFormat="1" applyFont="1" applyFill="1" applyAlignment="1" applyProtection="1">
      <alignment/>
      <protection hidden="1"/>
    </xf>
    <xf numFmtId="0" fontId="25" fillId="25" borderId="18" xfId="0" applyFont="1" applyFill="1" applyBorder="1" applyAlignment="1" applyProtection="1">
      <alignment horizontal="center"/>
      <protection hidden="1"/>
    </xf>
    <xf numFmtId="0" fontId="25" fillId="25" borderId="19" xfId="0" applyFont="1" applyFill="1" applyBorder="1" applyAlignment="1" applyProtection="1">
      <alignment horizontal="center"/>
      <protection hidden="1"/>
    </xf>
    <xf numFmtId="0" fontId="25" fillId="25" borderId="20" xfId="0" applyFont="1" applyFill="1" applyBorder="1" applyAlignment="1" applyProtection="1">
      <alignment horizontal="center"/>
      <protection hidden="1"/>
    </xf>
    <xf numFmtId="0" fontId="24" fillId="20" borderId="21" xfId="0" applyFont="1" applyFill="1" applyBorder="1" applyAlignment="1" applyProtection="1">
      <alignment horizontal="center" vertical="center" wrapText="1"/>
      <protection hidden="1"/>
    </xf>
    <xf numFmtId="0" fontId="24" fillId="20" borderId="22" xfId="0" applyFont="1" applyFill="1" applyBorder="1" applyAlignment="1" applyProtection="1">
      <alignment horizontal="center" vertical="center" wrapText="1"/>
      <protection hidden="1"/>
    </xf>
    <xf numFmtId="0" fontId="24" fillId="20" borderId="11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 horizontal="left" vertical="center" wrapText="1"/>
      <protection hidden="1"/>
    </xf>
    <xf numFmtId="0" fontId="0" fillId="20" borderId="11" xfId="0" applyFont="1" applyFill="1" applyBorder="1" applyAlignment="1" applyProtection="1">
      <alignment horizontal="center" vertical="center" wrapText="1"/>
      <protection hidden="1"/>
    </xf>
    <xf numFmtId="0" fontId="0" fillId="20" borderId="21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nikdc2\NIK01_SharedData\Trebjesa\Svi\VPO\Management%20Pillar\KPI%20-%20Reports%20Trebjesa\Brewing%20reports\Plan%20kuvanja&amp;punjenja%20fermentora&amp;CO2%202009\ARHIVA%202009\Plan%20proizvodnje%20w%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nikdc2\NIK01_SharedData\Trebjesa\Svi\Proizvodnja\Proizvodnja%20piva\Podrumi\Dnevne%20obaveze\Zapisnik%20akcija%20validni%20%20-%20PODRUMI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interbrew\DFSmontenegro\NIK01\SharedData\Trebjesa\Svi\VPO\Management%20Pillar\KPI%20-%20Reports%20Trebjesa\Brewing%20reports\Plan%20kuvanja&amp;punjenja%20fermentora&amp;CO2%202010\ARHIVA%202009\Plan%20proizvodnje%20w%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interbrew\DFSmontenegro\My%20Documents\Moji%20dokumenti2\Budzet\direktor-BP\Business%20plan%20-%20Frederic\Documents_FBA\LRP_SP\SP_03\ORMeeting\LRP06_KPI_Brew_M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enikdc2\NIK01_SharedData\Trebjesa\Svi\VPO\Management%20Pillar\KPI%20-%20Reports%20Trebjesa\Brewing%20reports\Plan%20kuvanja&amp;punjenja%20fermentora&amp;CO2%202010\ARHIVA%202009\Plan%20proizvodnje%20w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ovar Sirovina"/>
      <sheetName val="Varionica"/>
      <sheetName val="Fermentacija"/>
      <sheetName val="CO2 proizvodnja"/>
      <sheetName val="Priprema leznih tankova"/>
      <sheetName val="Lezni tankovi u 07.00 "/>
      <sheetName val="LT 2"/>
      <sheetName val="Organizacija smjena"/>
      <sheetName val="Trendovi zalih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VA STRANA"/>
      <sheetName val="ZAPISNIK AKCIJA"/>
      <sheetName val="Prijem sladovine"/>
      <sheetName val="Slaufovanje+Voda"/>
      <sheetName val="Proizvodnja CO 2 "/>
      <sheetName val="Pracenje T piva"/>
      <sheetName val="Koncentracije CIP rastvora"/>
      <sheetName val="ZA ODRZAVANJE"/>
      <sheetName val="AERACIJA SLADOVINE"/>
      <sheetName val="Transfer piva Ferment - Hl 32"/>
      <sheetName val="Transfer piva Ferment - Hladno"/>
      <sheetName val="PRACENJE-- O2"/>
      <sheetName val="Vodomje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tovar Sirovina"/>
      <sheetName val="Varionica"/>
      <sheetName val="Fermentacija"/>
      <sheetName val="CO2 proizvodnja"/>
      <sheetName val="Priprema leznih tankova"/>
      <sheetName val="Lezni tankovi u 07.00 "/>
      <sheetName val="LT 2"/>
      <sheetName val="Organizacija smjena"/>
      <sheetName val="Trendovi zaliha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Consolidation1_10"/>
      <sheetName val="Format"/>
      <sheetName val="Brewery-Site-Summary I"/>
      <sheetName val="Brewery-Site-Summary II"/>
      <sheetName val="Brewery-Site-Volumes I"/>
      <sheetName val="Brewery-Site- Volumes II"/>
      <sheetName val="Brewery-Site- Performances I"/>
      <sheetName val="Brewery-Site-Performances II"/>
      <sheetName val="Brewery-Site-Headcou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tovar Sirovina"/>
      <sheetName val="Varionica"/>
      <sheetName val="Fermentacija"/>
      <sheetName val="CO2 proizvodnja"/>
      <sheetName val="Priprema leznih tankova"/>
      <sheetName val="Lezni tankovi u 07.00 "/>
      <sheetName val="LT 2"/>
      <sheetName val="Organizacija smjena"/>
      <sheetName val="Trendovi zalih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3:Q3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7" width="9.140625" style="1" bestFit="1" customWidth="1"/>
    <col min="8" max="8" width="7.8515625" style="2" bestFit="1" customWidth="1"/>
    <col min="9" max="9" width="9.140625" style="1" bestFit="1" customWidth="1"/>
    <col min="10" max="12" width="9.140625" style="2" bestFit="1" customWidth="1"/>
    <col min="13" max="13" width="6.421875" style="1" bestFit="1" customWidth="1"/>
    <col min="14" max="15" width="9.140625" style="1" bestFit="1" customWidth="1"/>
    <col min="16" max="16" width="8.421875" style="1" bestFit="1" customWidth="1"/>
    <col min="17" max="17" width="4.57421875" style="3" bestFit="1" customWidth="1"/>
    <col min="18" max="256" width="9.140625" style="1" bestFit="1" customWidth="1"/>
  </cols>
  <sheetData>
    <row r="1" ht="23.25" customHeight="1"/>
    <row r="3" spans="2:12" ht="12.75">
      <c r="B3" s="22" t="s">
        <v>0</v>
      </c>
      <c r="C3" s="24" t="s">
        <v>1</v>
      </c>
      <c r="D3" s="22" t="s">
        <v>2</v>
      </c>
      <c r="E3" s="19" t="s">
        <v>3</v>
      </c>
      <c r="F3" s="20"/>
      <c r="G3" s="20"/>
      <c r="H3" s="21"/>
      <c r="I3" s="22" t="s">
        <v>4</v>
      </c>
      <c r="J3" s="26" t="s">
        <v>5</v>
      </c>
      <c r="K3" s="26" t="s">
        <v>6</v>
      </c>
      <c r="L3" s="26" t="s">
        <v>7</v>
      </c>
    </row>
    <row r="4" spans="2:12" ht="27.75" customHeight="1">
      <c r="B4" s="23"/>
      <c r="C4" s="24"/>
      <c r="D4" s="23"/>
      <c r="E4" s="4" t="s">
        <v>8</v>
      </c>
      <c r="F4" s="4" t="s">
        <v>9</v>
      </c>
      <c r="G4" s="4" t="s">
        <v>10</v>
      </c>
      <c r="H4" s="4" t="s">
        <v>11</v>
      </c>
      <c r="I4" s="23"/>
      <c r="J4" s="26"/>
      <c r="K4" s="26"/>
      <c r="L4" s="27"/>
    </row>
    <row r="5" spans="2:17" ht="19.5" customHeight="1">
      <c r="B5" s="5"/>
      <c r="C5" s="6"/>
      <c r="D5" s="7"/>
      <c r="E5" s="8"/>
      <c r="F5" s="9"/>
      <c r="G5" s="9"/>
      <c r="H5" s="10">
        <f>IF((G5-F5)&lt;0,((24-F5)+G5),(G5-F5))</f>
        <v>0</v>
      </c>
      <c r="I5" s="7"/>
      <c r="J5" s="11">
        <f>I5-D5</f>
        <v>0</v>
      </c>
      <c r="K5" s="12">
        <f>(C5*100)*(J5/1000)</f>
        <v>0</v>
      </c>
      <c r="L5" s="13">
        <f>460*Q5-K5</f>
        <v>0</v>
      </c>
      <c r="M5" s="14" t="s">
        <v>12</v>
      </c>
      <c r="N5" s="25" t="s">
        <v>13</v>
      </c>
      <c r="O5" s="25"/>
      <c r="Q5" s="15">
        <f>HOUR(H5)+(MINUTE(H5)/60)</f>
        <v>0</v>
      </c>
    </row>
    <row r="6" spans="2:17" ht="18">
      <c r="B6" s="5" t="s">
        <v>14</v>
      </c>
      <c r="C6" s="6">
        <v>1121</v>
      </c>
      <c r="D6" s="7">
        <v>5.16</v>
      </c>
      <c r="E6" s="8">
        <v>40932</v>
      </c>
      <c r="F6" s="9">
        <v>0.11805555555474712</v>
      </c>
      <c r="G6" s="9">
        <v>0.15625</v>
      </c>
      <c r="H6" s="10">
        <f>IF((G6-F6)&lt;0,((24-F6)+G6),(G6-F6))</f>
        <v>0.038194444444444434</v>
      </c>
      <c r="I6" s="7">
        <v>5.51</v>
      </c>
      <c r="J6" s="16">
        <f>I6-D6</f>
        <v>0.34999999999999964</v>
      </c>
      <c r="K6" s="17">
        <f>(C6*100)*(J6/1000)</f>
        <v>39.234999999999964</v>
      </c>
      <c r="L6" s="13">
        <f>460*Q6-K6</f>
        <v>382.4316666666667</v>
      </c>
      <c r="M6" s="18"/>
      <c r="Q6" s="15">
        <f>HOUR(H6)+(MINUTE(H6)/60)</f>
        <v>0.9166666666666666</v>
      </c>
    </row>
    <row r="7" spans="2:17" ht="18">
      <c r="B7" s="5" t="s">
        <v>15</v>
      </c>
      <c r="C7" s="6">
        <v>559</v>
      </c>
      <c r="D7" s="7">
        <v>5.05</v>
      </c>
      <c r="E7" s="8">
        <v>40956</v>
      </c>
      <c r="F7" s="9">
        <v>0.1875</v>
      </c>
      <c r="G7" s="9">
        <v>0.22222222222262644</v>
      </c>
      <c r="H7" s="10">
        <f>IF((G7-F7)&lt;0,((24-F7)+G7),(G7-F7))</f>
        <v>0.03472222222222221</v>
      </c>
      <c r="I7" s="7">
        <v>5.56</v>
      </c>
      <c r="J7" s="16">
        <f>I7-D7</f>
        <v>0.5099999999999998</v>
      </c>
      <c r="K7" s="17">
        <f>(C7*100)*(J7/1000)</f>
        <v>28.50899999999999</v>
      </c>
      <c r="L7" s="13">
        <f>460*Q7-K7</f>
        <v>354.82433333333336</v>
      </c>
      <c r="Q7" s="15">
        <f>HOUR(H7)+(MINUTE(H7)/60)</f>
        <v>0.8333333333333334</v>
      </c>
    </row>
    <row r="8" spans="2:17" ht="18">
      <c r="B8" s="5" t="s">
        <v>16</v>
      </c>
      <c r="C8" s="6">
        <v>316</v>
      </c>
      <c r="D8" s="7">
        <v>5.09</v>
      </c>
      <c r="E8" s="8">
        <v>40968</v>
      </c>
      <c r="F8" s="9">
        <v>0.5138888888905058</v>
      </c>
      <c r="G8" s="9">
        <v>0.5277777777773736</v>
      </c>
      <c r="H8" s="10">
        <f>IF((G8-F8)&lt;0,((24-F8)+G8),(G8-F8))</f>
        <v>0.01388888888888884</v>
      </c>
      <c r="I8" s="7">
        <v>5.5</v>
      </c>
      <c r="J8" s="16">
        <f>I8-D8</f>
        <v>0.41000000000000014</v>
      </c>
      <c r="K8" s="17">
        <f>(C8*100)*(J8/1000)</f>
        <v>12.956000000000005</v>
      </c>
      <c r="L8" s="13">
        <f>460*Q8-K8</f>
        <v>140.3773333333333</v>
      </c>
      <c r="Q8" s="15">
        <f>HOUR(H8)+(MINUTE(H8)/60)</f>
        <v>0.3333333333333333</v>
      </c>
    </row>
    <row r="9" spans="2:17" ht="18">
      <c r="B9" s="5" t="s">
        <v>17</v>
      </c>
      <c r="C9" s="6">
        <v>1093</v>
      </c>
      <c r="D9" s="7">
        <v>5.18</v>
      </c>
      <c r="E9" s="8">
        <v>41015</v>
      </c>
      <c r="F9" s="9">
        <v>0.04861111110949423</v>
      </c>
      <c r="G9" s="9">
        <v>0.05902777777737356</v>
      </c>
      <c r="H9" s="10">
        <f>IF((G9-F9)&lt;0,((24-F9)+G9),(G9-F9))</f>
        <v>0.010416666666666671</v>
      </c>
      <c r="I9" s="7">
        <v>5.5</v>
      </c>
      <c r="J9" s="16">
        <f>I9-D9</f>
        <v>0.3200000000000003</v>
      </c>
      <c r="K9" s="17">
        <f>(C9*100)*(J9/1000)</f>
        <v>34.976000000000035</v>
      </c>
      <c r="L9" s="13">
        <f>460*Q9-K9</f>
        <v>80.02399999999997</v>
      </c>
      <c r="Q9" s="15">
        <f>HOUR(H9)+(MINUTE(H9)/60)</f>
        <v>0.25</v>
      </c>
    </row>
    <row r="10" spans="2:17" ht="18">
      <c r="B10" s="5" t="s">
        <v>18</v>
      </c>
      <c r="C10" s="6">
        <v>403</v>
      </c>
      <c r="D10" s="7">
        <v>5.11</v>
      </c>
      <c r="E10" s="8">
        <v>41023</v>
      </c>
      <c r="F10" s="9">
        <v>0.30902777777737356</v>
      </c>
      <c r="G10" s="9">
        <v>0.3194444444452529</v>
      </c>
      <c r="H10" s="10">
        <f>IF((G10-F10)&lt;0,((24-F10)+G10),(G10-F10))</f>
        <v>0.010416666666666685</v>
      </c>
      <c r="I10" s="7">
        <v>5.53</v>
      </c>
      <c r="J10" s="16">
        <f>I10-D10</f>
        <v>0.41999999999999993</v>
      </c>
      <c r="K10" s="17">
        <f>(C10*100)*(J10/1000)</f>
        <v>16.925999999999995</v>
      </c>
      <c r="L10" s="13">
        <f>460*Q10-K10</f>
        <v>98.07400000000001</v>
      </c>
      <c r="Q10" s="15">
        <f>HOUR(H10)+(MINUTE(H10)/60)</f>
        <v>0.25</v>
      </c>
    </row>
    <row r="11" spans="2:17" ht="18">
      <c r="B11" s="5" t="s">
        <v>19</v>
      </c>
      <c r="C11" s="6">
        <v>793</v>
      </c>
      <c r="D11" s="7">
        <v>5.01</v>
      </c>
      <c r="E11" s="8">
        <v>41023</v>
      </c>
      <c r="F11" s="9">
        <v>0.3229166666678793</v>
      </c>
      <c r="G11" s="9">
        <v>0.32986111110949423</v>
      </c>
      <c r="H11" s="10">
        <f>IF((G11-F11)&lt;0,((24-F11)+G11),(G11-F11))</f>
        <v>0.00694444444444442</v>
      </c>
      <c r="I11" s="7">
        <v>5.51</v>
      </c>
      <c r="J11" s="16">
        <f>I11-D11</f>
        <v>0.5</v>
      </c>
      <c r="K11" s="17">
        <f>(C11*100)*(J11/1000)</f>
        <v>39.65</v>
      </c>
      <c r="L11" s="13">
        <f>460*Q11-K11</f>
        <v>37.01666666666666</v>
      </c>
      <c r="Q11" s="15">
        <f>HOUR(H11)+(MINUTE(H11)/60)</f>
        <v>0.16666666666666666</v>
      </c>
    </row>
    <row r="12" spans="2:17" ht="18">
      <c r="B12" s="5" t="s">
        <v>20</v>
      </c>
      <c r="C12" s="6">
        <v>1050</v>
      </c>
      <c r="D12" s="7">
        <v>5.09</v>
      </c>
      <c r="E12" s="8">
        <v>41038</v>
      </c>
      <c r="F12" s="9">
        <v>0.041666666667879326</v>
      </c>
      <c r="G12" s="9">
        <v>0.055555555554747116</v>
      </c>
      <c r="H12" s="10">
        <f>IF((G12-F12)&lt;0,((24-F12)+G12),(G12-F12))</f>
        <v>0.013888888888888888</v>
      </c>
      <c r="I12" s="7">
        <v>5.52</v>
      </c>
      <c r="J12" s="16">
        <f>I12-D12</f>
        <v>0.4299999999999997</v>
      </c>
      <c r="K12" s="17">
        <f>(C12*100)*(J12/1000)</f>
        <v>45.14999999999997</v>
      </c>
      <c r="L12" s="13">
        <f>460*Q12-K12</f>
        <v>108.18333333333334</v>
      </c>
      <c r="Q12" s="15">
        <f>HOUR(H12)+(MINUTE(H12)/60)</f>
        <v>0.3333333333333333</v>
      </c>
    </row>
    <row r="13" spans="2:17" ht="18">
      <c r="B13" s="5" t="s">
        <v>19</v>
      </c>
      <c r="C13" s="6">
        <v>1125</v>
      </c>
      <c r="D13" s="7">
        <v>5.15</v>
      </c>
      <c r="E13" s="8">
        <v>41038</v>
      </c>
      <c r="F13" s="9">
        <v>0.40972222222262644</v>
      </c>
      <c r="G13" s="9">
        <v>0.42013888889050577</v>
      </c>
      <c r="H13" s="10">
        <f>IF((G13-F13)&lt;0,((24-F13)+G13),(G13-F13))</f>
        <v>0.01041666666666663</v>
      </c>
      <c r="I13" s="7">
        <v>5.57</v>
      </c>
      <c r="J13" s="16">
        <f>I13-D13</f>
        <v>0.41999999999999993</v>
      </c>
      <c r="K13" s="17">
        <f>(C13*100)*(J13/1000)</f>
        <v>47.24999999999999</v>
      </c>
      <c r="L13" s="13">
        <f>460*Q13-K13</f>
        <v>67.75</v>
      </c>
      <c r="Q13" s="15">
        <f>HOUR(H13)+(MINUTE(H13)/60)</f>
        <v>0.25</v>
      </c>
    </row>
    <row r="14" spans="2:17" ht="18">
      <c r="B14" s="5" t="s">
        <v>19</v>
      </c>
      <c r="C14" s="6">
        <v>500</v>
      </c>
      <c r="D14" s="7">
        <v>5.09</v>
      </c>
      <c r="E14" s="8">
        <v>41045</v>
      </c>
      <c r="F14" s="9">
        <v>0.48611111110949423</v>
      </c>
      <c r="G14" s="9">
        <v>0.4930555555547471</v>
      </c>
      <c r="H14" s="10">
        <f>IF((G14-F14)&lt;0,((24-F14)+G14),(G14-F14))</f>
        <v>0.006944444444444475</v>
      </c>
      <c r="I14" s="7">
        <v>5.5</v>
      </c>
      <c r="J14" s="16">
        <f>I14-D14</f>
        <v>0.41000000000000014</v>
      </c>
      <c r="K14" s="17">
        <f>(C14*100)*(J14/1000)</f>
        <v>20.500000000000007</v>
      </c>
      <c r="L14" s="13">
        <f>460*Q14-K14</f>
        <v>56.16666666666665</v>
      </c>
      <c r="Q14" s="15">
        <f>HOUR(H14)+(MINUTE(H14)/60)</f>
        <v>0.16666666666666666</v>
      </c>
    </row>
    <row r="15" spans="2:17" ht="18">
      <c r="B15" s="5" t="s">
        <v>16</v>
      </c>
      <c r="C15" s="6">
        <v>677</v>
      </c>
      <c r="D15" s="7">
        <v>5.18</v>
      </c>
      <c r="E15" s="8">
        <v>41051</v>
      </c>
      <c r="F15" s="9">
        <v>0.20138888889050577</v>
      </c>
      <c r="G15" s="9">
        <v>0.21527777777737356</v>
      </c>
      <c r="H15" s="10">
        <f>IF((G15-F15)&lt;0,((24-F15)+G15),(G15-F15))</f>
        <v>0.013888888888888923</v>
      </c>
      <c r="I15" s="7">
        <v>5.52</v>
      </c>
      <c r="J15" s="16">
        <f>I15-D15</f>
        <v>0.33999999999999986</v>
      </c>
      <c r="K15" s="17">
        <f>(C15*100)*(J15/1000)</f>
        <v>23.01799999999999</v>
      </c>
      <c r="L15" s="13">
        <f>460*Q15-K15</f>
        <v>130.3153333333333</v>
      </c>
      <c r="Q15" s="15">
        <f>HOUR(H15)+(MINUTE(H15)/60)</f>
        <v>0.3333333333333333</v>
      </c>
    </row>
    <row r="16" spans="2:17" ht="18">
      <c r="B16" s="5" t="s">
        <v>15</v>
      </c>
      <c r="C16" s="6">
        <v>1110</v>
      </c>
      <c r="D16" s="7">
        <v>5.05</v>
      </c>
      <c r="E16" s="8">
        <v>41053</v>
      </c>
      <c r="F16" s="9">
        <v>0.34375</v>
      </c>
      <c r="G16" s="9">
        <v>0.3645833333321207</v>
      </c>
      <c r="H16" s="10">
        <f>IF((G16-F16)&lt;0,((24-F16)+G16),(G16-F16))</f>
        <v>0.020833333333333315</v>
      </c>
      <c r="I16" s="7">
        <v>5.52</v>
      </c>
      <c r="J16" s="16">
        <f>I16-D16</f>
        <v>0.46999999999999975</v>
      </c>
      <c r="K16" s="17">
        <f>(C16*100)*(J16/1000)</f>
        <v>52.16999999999997</v>
      </c>
      <c r="L16" s="13">
        <f>460*Q16-K16</f>
        <v>177.83000000000004</v>
      </c>
      <c r="Q16" s="15">
        <f>HOUR(H16)+(MINUTE(H16)/60)</f>
        <v>0.5</v>
      </c>
    </row>
    <row r="17" spans="2:17" ht="18">
      <c r="B17" s="5" t="s">
        <v>18</v>
      </c>
      <c r="C17" s="6">
        <v>850</v>
      </c>
      <c r="D17" s="7">
        <v>5.15</v>
      </c>
      <c r="E17" s="8">
        <v>41053</v>
      </c>
      <c r="F17" s="9">
        <v>0.7916666666678793</v>
      </c>
      <c r="G17" s="9">
        <v>0.7986111111094942</v>
      </c>
      <c r="H17" s="10">
        <f>IF((G17-F17)&lt;0,((24-F17)+G17),(G17-F17))</f>
        <v>0.006944444444444531</v>
      </c>
      <c r="I17" s="7">
        <v>5.57</v>
      </c>
      <c r="J17" s="16">
        <f>I17-D17</f>
        <v>0.41999999999999993</v>
      </c>
      <c r="K17" s="17">
        <f>(C17*100)*(J17/1000)</f>
        <v>35.699999999999996</v>
      </c>
      <c r="L17" s="13">
        <f>460*Q17-K17</f>
        <v>40.96666666666666</v>
      </c>
      <c r="Q17" s="15">
        <f>HOUR(H17)+(MINUTE(H17)/60)</f>
        <v>0.16666666666666666</v>
      </c>
    </row>
    <row r="18" spans="2:17" ht="18">
      <c r="B18" s="5" t="s">
        <v>15</v>
      </c>
      <c r="C18" s="6">
        <v>651</v>
      </c>
      <c r="D18" s="7">
        <v>4.8</v>
      </c>
      <c r="E18" s="8">
        <v>41056</v>
      </c>
      <c r="F18" s="9">
        <v>0.9409722222226264</v>
      </c>
      <c r="G18" s="9">
        <v>0.9513888888905058</v>
      </c>
      <c r="H18" s="10">
        <f>IF((G18-F18)&lt;0,((24-F18)+G18),(G18-F18))</f>
        <v>0.01041666666666663</v>
      </c>
      <c r="I18" s="7">
        <v>5.16</v>
      </c>
      <c r="J18" s="16">
        <f>I18-D18</f>
        <v>0.3600000000000003</v>
      </c>
      <c r="K18" s="17">
        <f>(C18*100)*(J18/1000)</f>
        <v>23.436000000000018</v>
      </c>
      <c r="L18" s="13">
        <f>460*Q18-K18</f>
        <v>91.56399999999998</v>
      </c>
      <c r="Q18" s="15">
        <f>HOUR(H18)+(MINUTE(H18)/60)</f>
        <v>0.25</v>
      </c>
    </row>
    <row r="19" spans="2:17" ht="18">
      <c r="B19" s="5" t="s">
        <v>16</v>
      </c>
      <c r="C19" s="6">
        <v>278</v>
      </c>
      <c r="D19" s="7">
        <v>5.26</v>
      </c>
      <c r="E19" s="8">
        <v>41067</v>
      </c>
      <c r="F19" s="9">
        <v>0.04861111110949423</v>
      </c>
      <c r="G19" s="9">
        <v>0.05902777777737356</v>
      </c>
      <c r="H19" s="10">
        <f>IF((G19-F19)&lt;0,((24-F19)+G19),(G19-F19))</f>
        <v>0.010416666666666671</v>
      </c>
      <c r="I19" s="7">
        <v>5.52</v>
      </c>
      <c r="J19" s="16">
        <f>I19-D19</f>
        <v>0.2599999999999998</v>
      </c>
      <c r="K19" s="17">
        <f>(C19*100)*(J19/1000)</f>
        <v>7.2279999999999935</v>
      </c>
      <c r="L19" s="13">
        <f>460*Q19-K19</f>
        <v>107.772</v>
      </c>
      <c r="Q19" s="15">
        <f>HOUR(H19)+(MINUTE(H19)/60)</f>
        <v>0.25</v>
      </c>
    </row>
    <row r="20" spans="2:17" ht="18">
      <c r="B20" s="5" t="s">
        <v>16</v>
      </c>
      <c r="C20" s="6">
        <v>956</v>
      </c>
      <c r="D20" s="7">
        <v>5.18</v>
      </c>
      <c r="E20" s="8">
        <v>41080</v>
      </c>
      <c r="F20" s="9"/>
      <c r="G20" s="9"/>
      <c r="H20" s="10">
        <f>IF((G20-F20)&lt;0,((24-F20)+G20),(G20-F20))</f>
        <v>0</v>
      </c>
      <c r="I20" s="7">
        <v>5.54</v>
      </c>
      <c r="J20" s="16">
        <f>I20-D20</f>
        <v>0.3600000000000003</v>
      </c>
      <c r="K20" s="17">
        <f>(C20*100)*(J20/1000)</f>
        <v>34.416000000000025</v>
      </c>
      <c r="L20" s="13">
        <f>460*Q20-K20</f>
        <v>-34.416000000000025</v>
      </c>
      <c r="Q20" s="15">
        <f>HOUR(H20)+(MINUTE(H20)/60)</f>
        <v>0</v>
      </c>
    </row>
    <row r="21" spans="2:17" ht="18">
      <c r="B21" s="5" t="s">
        <v>15</v>
      </c>
      <c r="C21" s="6">
        <v>900</v>
      </c>
      <c r="D21" s="7">
        <v>5.2</v>
      </c>
      <c r="E21" s="8">
        <v>41081</v>
      </c>
      <c r="F21" s="9">
        <v>0.5187499999992724</v>
      </c>
      <c r="G21" s="9">
        <v>0.5208333333321207</v>
      </c>
      <c r="H21" s="10">
        <f>IF((G21-F21)&lt;0,((24-F21)+G21),(G21-F21))</f>
        <v>0.002083333333333326</v>
      </c>
      <c r="I21" s="7">
        <v>5.3</v>
      </c>
      <c r="J21" s="16">
        <f>I21-D21</f>
        <v>0.09999999999999964</v>
      </c>
      <c r="K21" s="17">
        <f>(C21*100)*(J21/1000)</f>
        <v>8.999999999999968</v>
      </c>
      <c r="L21" s="13">
        <f>460*Q21-K21</f>
        <v>14.000000000000032</v>
      </c>
      <c r="Q21" s="15">
        <f>HOUR(H21)+(MINUTE(H21)/60)</f>
        <v>0.05</v>
      </c>
    </row>
    <row r="22" spans="2:17" ht="18">
      <c r="B22" s="5" t="s">
        <v>20</v>
      </c>
      <c r="C22" s="6">
        <v>805</v>
      </c>
      <c r="D22" s="7">
        <v>4.82</v>
      </c>
      <c r="E22" s="8">
        <v>41095</v>
      </c>
      <c r="F22" s="9">
        <v>0.9375</v>
      </c>
      <c r="G22" s="9">
        <v>0.9423611111124046</v>
      </c>
      <c r="H22" s="10">
        <f>IF((G22-F22)&lt;0,((24-F22)+G22),(G22-F22))</f>
        <v>0.004861111111111094</v>
      </c>
      <c r="I22" s="7">
        <v>5.4</v>
      </c>
      <c r="J22" s="16">
        <f>I22-D22</f>
        <v>0.5800000000000001</v>
      </c>
      <c r="K22" s="17">
        <f>(C22*100)*(J22/1000)</f>
        <v>46.69000000000001</v>
      </c>
      <c r="L22" s="13">
        <f>460*Q22-K22</f>
        <v>6.976666666666652</v>
      </c>
      <c r="Q22" s="15">
        <f>HOUR(H22)+(MINUTE(H22)/60)</f>
        <v>0.11666666666666667</v>
      </c>
    </row>
    <row r="23" spans="2:17" ht="18">
      <c r="B23" s="5" t="s">
        <v>18</v>
      </c>
      <c r="C23" s="6">
        <v>1133</v>
      </c>
      <c r="D23" s="7">
        <v>4.99</v>
      </c>
      <c r="E23" s="8">
        <v>41103</v>
      </c>
      <c r="F23" s="9">
        <v>0.5972222222226264</v>
      </c>
      <c r="G23" s="9">
        <v>0.6041666666678793</v>
      </c>
      <c r="H23" s="10">
        <f>IF((G23-F23)&lt;0,((24-F23)+G23),(G23-F23))</f>
        <v>0.00694444444444442</v>
      </c>
      <c r="I23" s="7">
        <v>5.4</v>
      </c>
      <c r="J23" s="16">
        <f>I23-D23</f>
        <v>0.41000000000000014</v>
      </c>
      <c r="K23" s="17">
        <f>(C23*100)*(J23/1000)</f>
        <v>46.45300000000002</v>
      </c>
      <c r="L23" s="13">
        <f>460*Q23-K23</f>
        <v>30.21366666666664</v>
      </c>
      <c r="Q23" s="15">
        <f>HOUR(H23)+(MINUTE(H23)/60)</f>
        <v>0.16666666666666666</v>
      </c>
    </row>
    <row r="24" spans="2:17" ht="18">
      <c r="B24" s="5" t="s">
        <v>18</v>
      </c>
      <c r="C24" s="6">
        <v>490</v>
      </c>
      <c r="D24" s="7">
        <v>4.7</v>
      </c>
      <c r="E24" s="8">
        <v>41121</v>
      </c>
      <c r="F24" s="9">
        <v>0.6354166666678793</v>
      </c>
      <c r="G24" s="9">
        <v>0.65625</v>
      </c>
      <c r="H24" s="10">
        <f>IF((G24-F24)&lt;0,((24-F24)+G24),(G24-F24))</f>
        <v>0.02083333333333337</v>
      </c>
      <c r="I24" s="7">
        <v>5.4</v>
      </c>
      <c r="J24" s="16">
        <f>I24-D24</f>
        <v>0.7000000000000002</v>
      </c>
      <c r="K24" s="13">
        <f>(C24*100)*(J24/1000)</f>
        <v>34.30000000000001</v>
      </c>
      <c r="L24" s="13">
        <f>460*Q24-K24</f>
        <v>195.7</v>
      </c>
      <c r="Q24" s="15">
        <f>HOUR(H24)+(MINUTE(H24)/60)</f>
        <v>0.5</v>
      </c>
    </row>
    <row r="25" spans="2:17" ht="18">
      <c r="B25" s="5" t="s">
        <v>18</v>
      </c>
      <c r="C25" s="6">
        <v>350</v>
      </c>
      <c r="D25" s="7">
        <v>4.35</v>
      </c>
      <c r="E25" s="8">
        <v>41137</v>
      </c>
      <c r="F25" s="9">
        <v>0.8020833333321207</v>
      </c>
      <c r="G25" s="9">
        <v>0.8125</v>
      </c>
      <c r="H25" s="10">
        <f>IF((G25-F25)&lt;0,((24-F25)+G25),(G25-F25))</f>
        <v>0.01041666666666663</v>
      </c>
      <c r="I25" s="7">
        <v>4.8</v>
      </c>
      <c r="J25" s="16">
        <f>I25-D25</f>
        <v>0.4500000000000002</v>
      </c>
      <c r="K25" s="13">
        <f>(C25*100)*(J25/1000)</f>
        <v>15.750000000000007</v>
      </c>
      <c r="L25" s="13">
        <f>460*Q25-K25</f>
        <v>99.25</v>
      </c>
      <c r="Q25" s="15">
        <f>HOUR(H25)+(MINUTE(H25)/60)</f>
        <v>0.25</v>
      </c>
    </row>
    <row r="26" spans="2:17" ht="18">
      <c r="B26" s="5" t="s">
        <v>18</v>
      </c>
      <c r="C26" s="6">
        <v>241</v>
      </c>
      <c r="D26" s="7">
        <v>4.84</v>
      </c>
      <c r="E26" s="8">
        <v>41138</v>
      </c>
      <c r="F26" s="9">
        <v>0.75</v>
      </c>
      <c r="G26" s="9">
        <v>0.7708333333321207</v>
      </c>
      <c r="H26" s="10">
        <f>IF((G26-F26)&lt;0,((24-F26)+G26),(G26-F26))</f>
        <v>0.02083333333333337</v>
      </c>
      <c r="I26" s="7">
        <v>5.33</v>
      </c>
      <c r="J26" s="16">
        <f>I26-D26</f>
        <v>0.4900000000000002</v>
      </c>
      <c r="K26" s="13">
        <f>(C26*100)*(J26/1000)</f>
        <v>11.809000000000005</v>
      </c>
      <c r="L26" s="13">
        <f>460*Q26-K26</f>
        <v>218.191</v>
      </c>
      <c r="Q26" s="15">
        <f>HOUR(H26)+(MINUTE(H26)/60)</f>
        <v>0.5</v>
      </c>
    </row>
    <row r="27" spans="2:17" ht="18">
      <c r="B27" s="5" t="s">
        <v>18</v>
      </c>
      <c r="C27" s="6">
        <v>1121</v>
      </c>
      <c r="D27" s="7">
        <v>4.85</v>
      </c>
      <c r="E27" s="8">
        <v>41124</v>
      </c>
      <c r="F27" s="9">
        <v>0.20833333333212067</v>
      </c>
      <c r="G27" s="9">
        <v>0.22916666666787933</v>
      </c>
      <c r="H27" s="10">
        <f>IF((G27-F27)&lt;0,((24-F27)+G27),(G27-F27))</f>
        <v>0.020833333333333315</v>
      </c>
      <c r="I27" s="7">
        <v>5.34</v>
      </c>
      <c r="J27" s="16">
        <f>I27-D27</f>
        <v>0.4900000000000002</v>
      </c>
      <c r="K27" s="13">
        <f>(C27*100)*(J27/1000)</f>
        <v>54.92900000000002</v>
      </c>
      <c r="L27" s="13">
        <f>460*Q27-K27</f>
        <v>175.07099999999997</v>
      </c>
      <c r="Q27" s="15">
        <f>HOUR(H27)+(MINUTE(H27)/60)</f>
        <v>0.5</v>
      </c>
    </row>
    <row r="28" spans="2:17" ht="18">
      <c r="B28" s="5" t="s">
        <v>15</v>
      </c>
      <c r="C28" s="6">
        <v>1129</v>
      </c>
      <c r="D28" s="7">
        <v>4.76</v>
      </c>
      <c r="E28" s="8">
        <v>41162</v>
      </c>
      <c r="F28" s="9">
        <v>0.125</v>
      </c>
      <c r="G28" s="9">
        <v>0.15277777777737356</v>
      </c>
      <c r="H28" s="10">
        <f>IF((G28-F28)&lt;0,((24-F28)+G28),(G28-F28))</f>
        <v>0.027777777777777762</v>
      </c>
      <c r="I28" s="7">
        <v>5.47</v>
      </c>
      <c r="J28" s="16">
        <f>I28-D28</f>
        <v>0.71</v>
      </c>
      <c r="K28" s="13">
        <f>(C28*100)*(J28/1000)</f>
        <v>80.15899999999999</v>
      </c>
      <c r="L28" s="13">
        <f>460*Q28-K28</f>
        <v>226.50766666666664</v>
      </c>
      <c r="Q28" s="15">
        <f>HOUR(H28)+(MINUTE(H28)/60)</f>
        <v>0.6666666666666666</v>
      </c>
    </row>
    <row r="29" spans="2:17" ht="18">
      <c r="B29" s="5" t="s">
        <v>19</v>
      </c>
      <c r="C29" s="6">
        <v>1146</v>
      </c>
      <c r="D29" s="7">
        <v>4.86</v>
      </c>
      <c r="E29" s="8">
        <v>41169</v>
      </c>
      <c r="F29" s="9">
        <v>0.9930555555547471</v>
      </c>
      <c r="G29" s="9">
        <v>0.006944444445252884</v>
      </c>
      <c r="H29" s="10">
        <f>IF((G29-F29)&lt;0,((24-F29)+G29),(G29-F29))</f>
        <v>23.013888888888886</v>
      </c>
      <c r="I29" s="7">
        <v>5.4</v>
      </c>
      <c r="J29" s="16">
        <f>I29-D29</f>
        <v>0.54</v>
      </c>
      <c r="K29" s="13">
        <f>(C29*100)*(J29/1000)</f>
        <v>61.884</v>
      </c>
      <c r="L29" s="13">
        <f>460*Q29-K29</f>
        <v>91.44933333333331</v>
      </c>
      <c r="Q29" s="15">
        <f>HOUR(H29)+(MINUTE(H29)/60)</f>
        <v>0.3333333333333333</v>
      </c>
    </row>
    <row r="30" spans="2:17" ht="18">
      <c r="B30" s="5" t="s">
        <v>18</v>
      </c>
      <c r="C30" s="6">
        <v>235</v>
      </c>
      <c r="D30" s="7">
        <v>4.74</v>
      </c>
      <c r="E30" s="8">
        <v>41170</v>
      </c>
      <c r="F30" s="9">
        <v>0.6458333333321207</v>
      </c>
      <c r="G30" s="9">
        <v>0.6805555555547471</v>
      </c>
      <c r="H30" s="10">
        <f>IF((G30-F30)&lt;0,((24-F30)+G30),(G30-F30))</f>
        <v>0.0347222222222221</v>
      </c>
      <c r="I30" s="7">
        <v>5.52</v>
      </c>
      <c r="J30" s="16">
        <f>I30-D30</f>
        <v>0.7799999999999994</v>
      </c>
      <c r="K30" s="13">
        <f>(C30*100)*(J30/1000)</f>
        <v>18.329999999999984</v>
      </c>
      <c r="L30" s="13">
        <f>460*Q30-K30</f>
        <v>365.0033333333334</v>
      </c>
      <c r="Q30" s="15">
        <f>HOUR(H30)+(MINUTE(H30)/60)</f>
        <v>0.8333333333333334</v>
      </c>
    </row>
    <row r="31" spans="2:17" ht="18">
      <c r="B31" s="5" t="s">
        <v>20</v>
      </c>
      <c r="C31" s="6">
        <v>1128</v>
      </c>
      <c r="D31" s="7">
        <v>4.13</v>
      </c>
      <c r="E31" s="8">
        <v>41172</v>
      </c>
      <c r="F31" s="9">
        <v>0.4791666666678793</v>
      </c>
      <c r="G31" s="9">
        <v>0.48611111110949423</v>
      </c>
      <c r="H31" s="10">
        <f>IF((G31-F31)&lt;0,((24-F31)+G31),(G31-F31))</f>
        <v>0.00694444444444442</v>
      </c>
      <c r="I31" s="7">
        <v>4.86</v>
      </c>
      <c r="J31" s="16">
        <f>I31-D31</f>
        <v>0.7300000000000004</v>
      </c>
      <c r="K31" s="13">
        <f>(C31*100)*(J31/1000)</f>
        <v>82.34400000000005</v>
      </c>
      <c r="L31" s="13">
        <f>460*Q31-K31</f>
        <v>-5.677333333333394</v>
      </c>
      <c r="Q31" s="15">
        <f>HOUR(H31)+(MINUTE(H31)/60)</f>
        <v>0.16666666666666666</v>
      </c>
    </row>
    <row r="32" spans="2:17" ht="18">
      <c r="B32" s="5" t="s">
        <v>16</v>
      </c>
      <c r="C32" s="6">
        <v>891</v>
      </c>
      <c r="D32" s="7">
        <v>3.31</v>
      </c>
      <c r="E32" s="8">
        <v>41172</v>
      </c>
      <c r="F32" s="9">
        <v>0.5590277777773736</v>
      </c>
      <c r="G32" s="9">
        <v>0.5868055555547471</v>
      </c>
      <c r="H32" s="10">
        <f>IF((G32-F32)&lt;0,((24-F32)+G32),(G32-F32))</f>
        <v>0.02777777777777779</v>
      </c>
      <c r="I32" s="7">
        <v>4.96</v>
      </c>
      <c r="J32" s="16">
        <f>I32-D32</f>
        <v>1.65</v>
      </c>
      <c r="K32" s="13">
        <f>(C32*100)*(J32/1000)</f>
        <v>147.015</v>
      </c>
      <c r="L32" s="13">
        <f>460*Q32-K32</f>
        <v>159.65166666666664</v>
      </c>
      <c r="Q32" s="15">
        <f>HOUR(H32)+(MINUTE(H32)/60)</f>
        <v>0.6666666666666666</v>
      </c>
    </row>
    <row r="33" ht="12.75">
      <c r="Q33" s="15">
        <f>HOUR(H33)+(MINUTE(H33)/60)</f>
        <v>0</v>
      </c>
    </row>
  </sheetData>
  <mergeCells count="9">
    <mergeCell ref="E3:H3"/>
    <mergeCell ref="B3:B4"/>
    <mergeCell ref="C3:C4"/>
    <mergeCell ref="N5:O5"/>
    <mergeCell ref="J3:J4"/>
    <mergeCell ref="D3:D4"/>
    <mergeCell ref="I3:I4"/>
    <mergeCell ref="K3:K4"/>
    <mergeCell ref="L3:L4"/>
  </mergeCells>
  <printOptions/>
  <pageMargins left="0.75" right="0.75" top="1" bottom="1" header="0.5" footer="0.5"/>
  <pageSetup firstPageNumber="1" useFirstPageNumber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