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5035" windowHeight="12075" activeTab="1"/>
  </bookViews>
  <sheets>
    <sheet name="Prvi" sheetId="1" r:id="rId1"/>
    <sheet name="Drugi" sheetId="2" r:id="rId2"/>
  </sheets>
  <externalReferences>
    <externalReference r:id="rId5"/>
  </externalReferences>
  <definedNames>
    <definedName name="Kolona" localSheetId="1">MOD(COLL(),2)=0</definedName>
    <definedName name="Kolona" localSheetId="0">MOD(COLL(),2)=0</definedName>
    <definedName name="Kolona">MOD(COLL(),2)=0</definedName>
    <definedName name="Red">MOD(ROW(),2)=0</definedName>
  </definedNames>
  <calcPr fullCalcOnLoad="1"/>
</workbook>
</file>

<file path=xl/sharedStrings.xml><?xml version="1.0" encoding="utf-8"?>
<sst xmlns="http://schemas.openxmlformats.org/spreadsheetml/2006/main" count="39" uniqueCount="21">
  <si>
    <t>Укупан број мандата</t>
  </si>
  <si>
    <t>Број уписаних бирача</t>
  </si>
  <si>
    <t>Број бирача који су гласали</t>
  </si>
  <si>
    <t>Проценат излазности</t>
  </si>
  <si>
    <t>Назив листе</t>
  </si>
  <si>
    <t>Цензус
( % )</t>
  </si>
  <si>
    <t>Освојено 
гласова</t>
  </si>
  <si>
    <t>Број
мандата</t>
  </si>
  <si>
    <t>Коначни резултат</t>
  </si>
  <si>
    <t>Број важећих листића</t>
  </si>
  <si>
    <t>Број неважећих листића</t>
  </si>
  <si>
    <t>Цензус 5%</t>
  </si>
  <si>
    <t>Прва листа</t>
  </si>
  <si>
    <t>Друга листа</t>
  </si>
  <si>
    <t>Пета листа</t>
  </si>
  <si>
    <t>Трећа листа</t>
  </si>
  <si>
    <t>Четврта листа</t>
  </si>
  <si>
    <t>Шеста листа</t>
  </si>
  <si>
    <t>Седма листа</t>
  </si>
  <si>
    <t>Осма листа</t>
  </si>
  <si>
    <t>Прва,друга и трећа листа имају једнаке коефицијенте (50) и мандат губи прва листа јер има мањи број гласова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</si>
</sst>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2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6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" fontId="2" fillId="34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hidden="1"/>
    </xf>
    <xf numFmtId="10" fontId="2" fillId="0" borderId="1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1" fontId="5" fillId="34" borderId="10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2" fontId="3" fillId="0" borderId="0" xfId="0" applyNumberFormat="1" applyFont="1" applyFill="1" applyAlignment="1" applyProtection="1">
      <alignment vertical="center"/>
      <protection hidden="1"/>
    </xf>
    <xf numFmtId="0" fontId="2" fillId="36" borderId="12" xfId="0" applyFont="1" applyFill="1" applyBorder="1" applyAlignment="1" applyProtection="1">
      <alignment horizontal="center" vertical="center"/>
      <protection hidden="1"/>
    </xf>
    <xf numFmtId="0" fontId="41" fillId="34" borderId="10" xfId="0" applyFont="1" applyFill="1" applyBorder="1" applyAlignment="1" applyProtection="1">
      <alignment vertical="center"/>
      <protection locked="0"/>
    </xf>
    <xf numFmtId="0" fontId="39" fillId="34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2" fillId="13" borderId="10" xfId="0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/>
        <color indexed="10"/>
      </font>
      <fill>
        <patternFill patternType="solid"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/>
        <color indexed="10"/>
      </font>
      <fill>
        <patternFill patternType="solid"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/>
        <color rgb="FFFF0000"/>
      </font>
      <fill>
        <patternFill patternType="solid"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T\AppData\Roaming\Microsoft\AddIns\Jmb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prebroj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showZero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21" sqref="C21"/>
    </sheetView>
  </sheetViews>
  <sheetFormatPr defaultColWidth="9.140625" defaultRowHeight="12.75"/>
  <cols>
    <col min="1" max="1" width="18.00390625" style="18" bestFit="1" customWidth="1"/>
    <col min="2" max="2" width="9.421875" style="18" bestFit="1" customWidth="1"/>
    <col min="3" max="3" width="11.8515625" style="18" bestFit="1" customWidth="1"/>
    <col min="4" max="4" width="9.00390625" style="18" bestFit="1" customWidth="1"/>
    <col min="5" max="5" width="9.28125" style="18" bestFit="1" customWidth="1"/>
    <col min="6" max="8" width="9.00390625" style="18" bestFit="1" customWidth="1"/>
    <col min="9" max="9" width="20.8515625" style="18" customWidth="1"/>
    <col min="10" max="10" width="9.00390625" style="18" customWidth="1"/>
    <col min="11" max="13" width="7.8515625" style="18" customWidth="1"/>
    <col min="14" max="14" width="10.28125" style="18" bestFit="1" customWidth="1"/>
    <col min="15" max="17" width="7.8515625" style="18" customWidth="1"/>
    <col min="18" max="23" width="7.28125" style="18" customWidth="1"/>
    <col min="24" max="24" width="14.421875" style="13" bestFit="1" customWidth="1"/>
    <col min="25" max="25" width="51.57421875" style="18" bestFit="1" customWidth="1"/>
    <col min="26" max="16384" width="9.140625" style="18" customWidth="1"/>
  </cols>
  <sheetData>
    <row r="2" spans="1:24" s="2" customFormat="1" ht="18">
      <c r="A2" s="28" t="s">
        <v>0</v>
      </c>
      <c r="B2" s="29"/>
      <c r="C2" s="29"/>
      <c r="D2" s="30"/>
      <c r="E2" s="1">
        <v>10</v>
      </c>
      <c r="X2" s="3"/>
    </row>
    <row r="3" spans="1:24" s="2" customFormat="1" ht="18">
      <c r="A3" s="28" t="s">
        <v>1</v>
      </c>
      <c r="B3" s="29"/>
      <c r="C3" s="29"/>
      <c r="D3" s="30"/>
      <c r="E3" s="4">
        <v>2504</v>
      </c>
      <c r="X3" s="3"/>
    </row>
    <row r="4" spans="1:24" s="2" customFormat="1" ht="18">
      <c r="A4" s="28" t="s">
        <v>2</v>
      </c>
      <c r="B4" s="29"/>
      <c r="C4" s="29"/>
      <c r="D4" s="30"/>
      <c r="E4" s="4">
        <v>1612</v>
      </c>
      <c r="L4" s="22">
        <f>[1]!prebroj(LARGE($D$9:$W$29,$E$2),D9:W90)</f>
        <v>10</v>
      </c>
      <c r="N4" s="23"/>
      <c r="X4" s="3"/>
    </row>
    <row r="5" spans="1:24" s="2" customFormat="1" ht="18">
      <c r="A5" s="28" t="s">
        <v>11</v>
      </c>
      <c r="B5" s="29"/>
      <c r="C5" s="29"/>
      <c r="D5" s="30"/>
      <c r="E5" s="5">
        <f>ROUND(5*E4/100,0)</f>
        <v>81</v>
      </c>
      <c r="X5" s="3"/>
    </row>
    <row r="6" spans="1:24" s="2" customFormat="1" ht="18">
      <c r="A6" s="28" t="s">
        <v>3</v>
      </c>
      <c r="B6" s="29"/>
      <c r="C6" s="29"/>
      <c r="D6" s="30"/>
      <c r="E6" s="6">
        <f>IF(ISERROR(E4/E3),0,E4/E3)</f>
        <v>0.6437699680511182</v>
      </c>
      <c r="X6" s="3"/>
    </row>
    <row r="8" spans="1:25" s="13" customFormat="1" ht="31.5">
      <c r="A8" s="7" t="s">
        <v>4</v>
      </c>
      <c r="B8" s="8" t="s">
        <v>5</v>
      </c>
      <c r="C8" s="9" t="s">
        <v>6</v>
      </c>
      <c r="D8" s="10">
        <v>1</v>
      </c>
      <c r="E8" s="11">
        <v>2</v>
      </c>
      <c r="F8" s="10">
        <v>3</v>
      </c>
      <c r="G8" s="11">
        <v>4</v>
      </c>
      <c r="H8" s="10">
        <v>5</v>
      </c>
      <c r="I8" s="11">
        <v>6</v>
      </c>
      <c r="J8" s="10">
        <v>7</v>
      </c>
      <c r="K8" s="11">
        <v>8</v>
      </c>
      <c r="L8" s="10">
        <v>9</v>
      </c>
      <c r="M8" s="11">
        <v>10</v>
      </c>
      <c r="N8" s="10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8" t="s">
        <v>7</v>
      </c>
      <c r="Y8" s="12" t="s">
        <v>8</v>
      </c>
    </row>
    <row r="9" spans="1:25" ht="15.75">
      <c r="A9" s="26" t="s">
        <v>12</v>
      </c>
      <c r="B9" s="14">
        <v>5</v>
      </c>
      <c r="C9" s="15">
        <v>104</v>
      </c>
      <c r="D9" s="16">
        <f>IF(C9&gt;=ROUND(B9*$E$4/100,0),C9,0)</f>
        <v>104</v>
      </c>
      <c r="E9" s="16">
        <f aca="true" t="shared" si="0" ref="E9:W9">$D$9/E$8</f>
        <v>52</v>
      </c>
      <c r="F9" s="16">
        <f t="shared" si="0"/>
        <v>34.666666666666664</v>
      </c>
      <c r="G9" s="16">
        <f t="shared" si="0"/>
        <v>26</v>
      </c>
      <c r="H9" s="16">
        <f t="shared" si="0"/>
        <v>20.8</v>
      </c>
      <c r="I9" s="16">
        <f t="shared" si="0"/>
        <v>17.333333333333332</v>
      </c>
      <c r="J9" s="16">
        <f t="shared" si="0"/>
        <v>14.857142857142858</v>
      </c>
      <c r="K9" s="16">
        <f t="shared" si="0"/>
        <v>13</v>
      </c>
      <c r="L9" s="16">
        <f t="shared" si="0"/>
        <v>11.555555555555555</v>
      </c>
      <c r="M9" s="16">
        <f t="shared" si="0"/>
        <v>10.4</v>
      </c>
      <c r="N9" s="16">
        <f t="shared" si="0"/>
        <v>9.454545454545455</v>
      </c>
      <c r="O9" s="16">
        <f t="shared" si="0"/>
        <v>8.666666666666666</v>
      </c>
      <c r="P9" s="16">
        <f t="shared" si="0"/>
        <v>8</v>
      </c>
      <c r="Q9" s="16">
        <f t="shared" si="0"/>
        <v>7.428571428571429</v>
      </c>
      <c r="R9" s="16">
        <f t="shared" si="0"/>
        <v>6.933333333333334</v>
      </c>
      <c r="S9" s="16">
        <f t="shared" si="0"/>
        <v>6.5</v>
      </c>
      <c r="T9" s="16">
        <f t="shared" si="0"/>
        <v>6.117647058823529</v>
      </c>
      <c r="U9" s="16">
        <f t="shared" si="0"/>
        <v>5.777777777777778</v>
      </c>
      <c r="V9" s="16">
        <f t="shared" si="0"/>
        <v>5.473684210526316</v>
      </c>
      <c r="W9" s="16">
        <f t="shared" si="0"/>
        <v>5.2</v>
      </c>
      <c r="X9" s="12">
        <f>[1]!prebroj(LARGE($D$9:$W$29,$E$2),D9:W9)</f>
        <v>0</v>
      </c>
      <c r="Y9" s="17" t="str">
        <f>+IF(A9=0,0,IF(X9&gt;0,"Листа "&amp;A9&amp;" је освојила "&amp;[1]!prebroj(LARGE($D$9:$W$29,$E$2),D9:W9)&amp;" мандата","Листа "&amp;A9&amp;" није освојила мандате"))</f>
        <v>Листа Прва листа није освојила мандате</v>
      </c>
    </row>
    <row r="10" spans="1:25" ht="15.75">
      <c r="A10" s="26" t="s">
        <v>13</v>
      </c>
      <c r="B10" s="14">
        <v>5</v>
      </c>
      <c r="C10" s="15">
        <v>209</v>
      </c>
      <c r="D10" s="16">
        <f aca="true" t="shared" si="1" ref="D10:D29">IF(C10&gt;=ROUND(B10*$E$4/100,0),C10,0)</f>
        <v>209</v>
      </c>
      <c r="E10" s="16">
        <f aca="true" t="shared" si="2" ref="E10:W10">$D$10/E$8</f>
        <v>104.5</v>
      </c>
      <c r="F10" s="16">
        <f t="shared" si="2"/>
        <v>69.66666666666667</v>
      </c>
      <c r="G10" s="16">
        <f t="shared" si="2"/>
        <v>52.25</v>
      </c>
      <c r="H10" s="16">
        <f t="shared" si="2"/>
        <v>41.8</v>
      </c>
      <c r="I10" s="16">
        <f t="shared" si="2"/>
        <v>34.833333333333336</v>
      </c>
      <c r="J10" s="16">
        <f t="shared" si="2"/>
        <v>29.857142857142858</v>
      </c>
      <c r="K10" s="16">
        <f t="shared" si="2"/>
        <v>26.125</v>
      </c>
      <c r="L10" s="16">
        <f t="shared" si="2"/>
        <v>23.22222222222222</v>
      </c>
      <c r="M10" s="16">
        <f t="shared" si="2"/>
        <v>20.9</v>
      </c>
      <c r="N10" s="16">
        <f t="shared" si="2"/>
        <v>19</v>
      </c>
      <c r="O10" s="16">
        <f t="shared" si="2"/>
        <v>17.416666666666668</v>
      </c>
      <c r="P10" s="16">
        <f t="shared" si="2"/>
        <v>16.076923076923077</v>
      </c>
      <c r="Q10" s="16">
        <f t="shared" si="2"/>
        <v>14.928571428571429</v>
      </c>
      <c r="R10" s="16">
        <f t="shared" si="2"/>
        <v>13.933333333333334</v>
      </c>
      <c r="S10" s="16">
        <f t="shared" si="2"/>
        <v>13.0625</v>
      </c>
      <c r="T10" s="16">
        <f t="shared" si="2"/>
        <v>12.294117647058824</v>
      </c>
      <c r="U10" s="16">
        <f t="shared" si="2"/>
        <v>11.61111111111111</v>
      </c>
      <c r="V10" s="16">
        <f t="shared" si="2"/>
        <v>11</v>
      </c>
      <c r="W10" s="16">
        <f t="shared" si="2"/>
        <v>10.45</v>
      </c>
      <c r="X10" s="12">
        <f>[1]!prebroj(LARGE($D$9:$W$29,$E$2),D10:W10)</f>
        <v>1</v>
      </c>
      <c r="Y10" s="17" t="str">
        <f>+IF(A10=0,0,IF(X10&gt;0,"Листа "&amp;A10&amp;" је освојила "&amp;[1]!prebroj(LARGE($D$9:$W$29,$E$2),D10:W10)&amp;" мандата","Листа "&amp;A10&amp;" није освојила мандате"))</f>
        <v>Листа Друга листа је освојила 1 мандата</v>
      </c>
    </row>
    <row r="11" spans="1:25" ht="15.75">
      <c r="A11" s="19" t="s">
        <v>15</v>
      </c>
      <c r="B11" s="14">
        <v>5</v>
      </c>
      <c r="C11" s="15">
        <v>215</v>
      </c>
      <c r="D11" s="16">
        <f>IF(C11&gt;=ROUND(B11*$E$4/100,0),C11,0)</f>
        <v>215</v>
      </c>
      <c r="E11" s="16">
        <f aca="true" t="shared" si="3" ref="E11:W11">$D$11/E$8</f>
        <v>107.5</v>
      </c>
      <c r="F11" s="16">
        <f t="shared" si="3"/>
        <v>71.66666666666667</v>
      </c>
      <c r="G11" s="16">
        <f t="shared" si="3"/>
        <v>53.75</v>
      </c>
      <c r="H11" s="16">
        <f t="shared" si="3"/>
        <v>43</v>
      </c>
      <c r="I11" s="16">
        <f t="shared" si="3"/>
        <v>35.833333333333336</v>
      </c>
      <c r="J11" s="16">
        <f t="shared" si="3"/>
        <v>30.714285714285715</v>
      </c>
      <c r="K11" s="16">
        <f t="shared" si="3"/>
        <v>26.875</v>
      </c>
      <c r="L11" s="16">
        <f t="shared" si="3"/>
        <v>23.88888888888889</v>
      </c>
      <c r="M11" s="16">
        <f t="shared" si="3"/>
        <v>21.5</v>
      </c>
      <c r="N11" s="16">
        <f t="shared" si="3"/>
        <v>19.545454545454547</v>
      </c>
      <c r="O11" s="16">
        <f t="shared" si="3"/>
        <v>17.916666666666668</v>
      </c>
      <c r="P11" s="16">
        <f t="shared" si="3"/>
        <v>16.53846153846154</v>
      </c>
      <c r="Q11" s="16">
        <f t="shared" si="3"/>
        <v>15.357142857142858</v>
      </c>
      <c r="R11" s="16">
        <f t="shared" si="3"/>
        <v>14.333333333333334</v>
      </c>
      <c r="S11" s="16">
        <f t="shared" si="3"/>
        <v>13.4375</v>
      </c>
      <c r="T11" s="16">
        <f t="shared" si="3"/>
        <v>12.647058823529411</v>
      </c>
      <c r="U11" s="16">
        <f t="shared" si="3"/>
        <v>11.944444444444445</v>
      </c>
      <c r="V11" s="16">
        <f t="shared" si="3"/>
        <v>11.31578947368421</v>
      </c>
      <c r="W11" s="16">
        <f t="shared" si="3"/>
        <v>10.75</v>
      </c>
      <c r="X11" s="12">
        <f>[1]!prebroj(LARGE($D$9:$W$29,$E$2),D11:W11)</f>
        <v>2</v>
      </c>
      <c r="Y11" s="17" t="str">
        <f>+IF(A11=0,0,IF(X11&gt;0,"Листа "&amp;A11&amp;" је освојила "&amp;[1]!prebroj(LARGE($D$9:$W$29,$E$2),D11:W11)&amp;" мандата","Листа "&amp;A11&amp;" није освојила мандате"))</f>
        <v>Листа Трећа листа је освојила 2 мандата</v>
      </c>
    </row>
    <row r="12" spans="1:25" ht="15.75">
      <c r="A12" s="19" t="s">
        <v>16</v>
      </c>
      <c r="B12" s="14">
        <v>5</v>
      </c>
      <c r="C12" s="15">
        <v>163</v>
      </c>
      <c r="D12" s="16">
        <f t="shared" si="1"/>
        <v>163</v>
      </c>
      <c r="E12" s="16">
        <f aca="true" t="shared" si="4" ref="E12:W12">$D$12/E$8</f>
        <v>81.5</v>
      </c>
      <c r="F12" s="16">
        <f t="shared" si="4"/>
        <v>54.333333333333336</v>
      </c>
      <c r="G12" s="16">
        <f t="shared" si="4"/>
        <v>40.75</v>
      </c>
      <c r="H12" s="16">
        <f t="shared" si="4"/>
        <v>32.6</v>
      </c>
      <c r="I12" s="16">
        <f t="shared" si="4"/>
        <v>27.166666666666668</v>
      </c>
      <c r="J12" s="16">
        <f t="shared" si="4"/>
        <v>23.285714285714285</v>
      </c>
      <c r="K12" s="16">
        <f t="shared" si="4"/>
        <v>20.375</v>
      </c>
      <c r="L12" s="16">
        <f t="shared" si="4"/>
        <v>18.11111111111111</v>
      </c>
      <c r="M12" s="16">
        <f t="shared" si="4"/>
        <v>16.3</v>
      </c>
      <c r="N12" s="16">
        <f t="shared" si="4"/>
        <v>14.818181818181818</v>
      </c>
      <c r="O12" s="16">
        <f t="shared" si="4"/>
        <v>13.583333333333334</v>
      </c>
      <c r="P12" s="16">
        <f t="shared" si="4"/>
        <v>12.538461538461538</v>
      </c>
      <c r="Q12" s="16">
        <f t="shared" si="4"/>
        <v>11.642857142857142</v>
      </c>
      <c r="R12" s="16">
        <f t="shared" si="4"/>
        <v>10.866666666666667</v>
      </c>
      <c r="S12" s="16">
        <f t="shared" si="4"/>
        <v>10.1875</v>
      </c>
      <c r="T12" s="16">
        <f t="shared" si="4"/>
        <v>9.588235294117647</v>
      </c>
      <c r="U12" s="16">
        <f t="shared" si="4"/>
        <v>9.055555555555555</v>
      </c>
      <c r="V12" s="16">
        <f t="shared" si="4"/>
        <v>8.578947368421053</v>
      </c>
      <c r="W12" s="16">
        <f t="shared" si="4"/>
        <v>8.15</v>
      </c>
      <c r="X12" s="12">
        <f>[1]!prebroj(LARGE($D$9:$W$29,$E$2),D12:W12)</f>
        <v>1</v>
      </c>
      <c r="Y12" s="17" t="str">
        <f>+IF(A12=0,0,IF(X12&gt;0,"Листа "&amp;A12&amp;" је освојила "&amp;[1]!prebroj(LARGE($D$9:$W$29,$E$2),D12:W12)&amp;" мандата","Листа "&amp;A12&amp;" није освојила мандате"))</f>
        <v>Листа Четврта листа је освојила 1 мандата</v>
      </c>
    </row>
    <row r="13" spans="1:25" ht="15.75">
      <c r="A13" s="19" t="s">
        <v>14</v>
      </c>
      <c r="B13" s="14">
        <v>5</v>
      </c>
      <c r="C13" s="15">
        <v>185</v>
      </c>
      <c r="D13" s="16">
        <f t="shared" si="1"/>
        <v>185</v>
      </c>
      <c r="E13" s="16">
        <f aca="true" t="shared" si="5" ref="E13:W13">$D$13/E$8</f>
        <v>92.5</v>
      </c>
      <c r="F13" s="16">
        <f t="shared" si="5"/>
        <v>61.666666666666664</v>
      </c>
      <c r="G13" s="16">
        <f t="shared" si="5"/>
        <v>46.25</v>
      </c>
      <c r="H13" s="16">
        <f t="shared" si="5"/>
        <v>37</v>
      </c>
      <c r="I13" s="16">
        <f t="shared" si="5"/>
        <v>30.833333333333332</v>
      </c>
      <c r="J13" s="16">
        <f t="shared" si="5"/>
        <v>26.428571428571427</v>
      </c>
      <c r="K13" s="16">
        <f t="shared" si="5"/>
        <v>23.125</v>
      </c>
      <c r="L13" s="16">
        <f t="shared" si="5"/>
        <v>20.555555555555557</v>
      </c>
      <c r="M13" s="16">
        <f t="shared" si="5"/>
        <v>18.5</v>
      </c>
      <c r="N13" s="16">
        <f t="shared" si="5"/>
        <v>16.818181818181817</v>
      </c>
      <c r="O13" s="16">
        <f t="shared" si="5"/>
        <v>15.416666666666666</v>
      </c>
      <c r="P13" s="16">
        <f t="shared" si="5"/>
        <v>14.23076923076923</v>
      </c>
      <c r="Q13" s="16">
        <f t="shared" si="5"/>
        <v>13.214285714285714</v>
      </c>
      <c r="R13" s="16">
        <f t="shared" si="5"/>
        <v>12.333333333333334</v>
      </c>
      <c r="S13" s="16">
        <f t="shared" si="5"/>
        <v>11.5625</v>
      </c>
      <c r="T13" s="16">
        <f t="shared" si="5"/>
        <v>10.882352941176471</v>
      </c>
      <c r="U13" s="16">
        <f t="shared" si="5"/>
        <v>10.277777777777779</v>
      </c>
      <c r="V13" s="16">
        <f t="shared" si="5"/>
        <v>9.736842105263158</v>
      </c>
      <c r="W13" s="16">
        <f t="shared" si="5"/>
        <v>9.25</v>
      </c>
      <c r="X13" s="12">
        <f>[1]!prebroj(LARGE($D$9:$W$29,$E$2),D13:W13)</f>
        <v>1</v>
      </c>
      <c r="Y13" s="17" t="str">
        <f>+IF(A13=0,0,IF(X13&gt;0,"Листа "&amp;A13&amp;" је освојила "&amp;[1]!prebroj(LARGE($D$9:$W$29,$E$2),D13:W13)&amp;" мандата","Листа "&amp;A13&amp;" није освојила мандате"))</f>
        <v>Листа Пета листа је освојила 1 мандата</v>
      </c>
    </row>
    <row r="14" spans="1:25" ht="15.75">
      <c r="A14" s="19" t="s">
        <v>17</v>
      </c>
      <c r="B14" s="14">
        <v>5</v>
      </c>
      <c r="C14" s="15">
        <v>254</v>
      </c>
      <c r="D14" s="16">
        <f t="shared" si="1"/>
        <v>254</v>
      </c>
      <c r="E14" s="16">
        <f aca="true" t="shared" si="6" ref="E14:W14">$D$14/E$8</f>
        <v>127</v>
      </c>
      <c r="F14" s="16">
        <f t="shared" si="6"/>
        <v>84.66666666666667</v>
      </c>
      <c r="G14" s="16">
        <f t="shared" si="6"/>
        <v>63.5</v>
      </c>
      <c r="H14" s="16">
        <f t="shared" si="6"/>
        <v>50.8</v>
      </c>
      <c r="I14" s="16">
        <f t="shared" si="6"/>
        <v>42.333333333333336</v>
      </c>
      <c r="J14" s="16">
        <f t="shared" si="6"/>
        <v>36.285714285714285</v>
      </c>
      <c r="K14" s="16">
        <f t="shared" si="6"/>
        <v>31.75</v>
      </c>
      <c r="L14" s="16">
        <f t="shared" si="6"/>
        <v>28.22222222222222</v>
      </c>
      <c r="M14" s="16">
        <f t="shared" si="6"/>
        <v>25.4</v>
      </c>
      <c r="N14" s="16">
        <f t="shared" si="6"/>
        <v>23.09090909090909</v>
      </c>
      <c r="O14" s="16">
        <f t="shared" si="6"/>
        <v>21.166666666666668</v>
      </c>
      <c r="P14" s="16">
        <f t="shared" si="6"/>
        <v>19.53846153846154</v>
      </c>
      <c r="Q14" s="16">
        <f t="shared" si="6"/>
        <v>18.142857142857142</v>
      </c>
      <c r="R14" s="16">
        <f t="shared" si="6"/>
        <v>16.933333333333334</v>
      </c>
      <c r="S14" s="16">
        <f t="shared" si="6"/>
        <v>15.875</v>
      </c>
      <c r="T14" s="16">
        <f t="shared" si="6"/>
        <v>14.941176470588236</v>
      </c>
      <c r="U14" s="16">
        <f t="shared" si="6"/>
        <v>14.11111111111111</v>
      </c>
      <c r="V14" s="16">
        <f t="shared" si="6"/>
        <v>13.368421052631579</v>
      </c>
      <c r="W14" s="16">
        <f t="shared" si="6"/>
        <v>12.7</v>
      </c>
      <c r="X14" s="12">
        <f aca="true" t="shared" si="7" ref="X14:X29">[1]!prebroj(LARGE($D$9:$W$29,$E$2),D14:W14)</f>
        <v>2</v>
      </c>
      <c r="Y14" s="17" t="str">
        <f>+IF(A14=0,0,IF(X14&gt;0,"Листа "&amp;A14&amp;" је освојила "&amp;[1]!prebroj(LARGE($D$9:$W$29,$E$2),D14:W14)&amp;" мандата","Листа "&amp;A14&amp;" није освојила мандате"))</f>
        <v>Листа Шеста листа је освојила 2 мандата</v>
      </c>
    </row>
    <row r="15" spans="1:25" ht="15.75">
      <c r="A15" s="19" t="s">
        <v>18</v>
      </c>
      <c r="B15" s="14">
        <v>5</v>
      </c>
      <c r="C15" s="15">
        <v>132</v>
      </c>
      <c r="D15" s="16">
        <f t="shared" si="1"/>
        <v>132</v>
      </c>
      <c r="E15" s="16">
        <f aca="true" t="shared" si="8" ref="E15:W15">$D$15/E$8</f>
        <v>66</v>
      </c>
      <c r="F15" s="16">
        <f t="shared" si="8"/>
        <v>44</v>
      </c>
      <c r="G15" s="16">
        <f t="shared" si="8"/>
        <v>33</v>
      </c>
      <c r="H15" s="16">
        <f t="shared" si="8"/>
        <v>26.4</v>
      </c>
      <c r="I15" s="16">
        <f t="shared" si="8"/>
        <v>22</v>
      </c>
      <c r="J15" s="16">
        <f t="shared" si="8"/>
        <v>18.857142857142858</v>
      </c>
      <c r="K15" s="16">
        <f t="shared" si="8"/>
        <v>16.5</v>
      </c>
      <c r="L15" s="16">
        <f t="shared" si="8"/>
        <v>14.666666666666666</v>
      </c>
      <c r="M15" s="16">
        <f t="shared" si="8"/>
        <v>13.2</v>
      </c>
      <c r="N15" s="16">
        <f t="shared" si="8"/>
        <v>12</v>
      </c>
      <c r="O15" s="16">
        <f t="shared" si="8"/>
        <v>11</v>
      </c>
      <c r="P15" s="16">
        <f t="shared" si="8"/>
        <v>10.153846153846153</v>
      </c>
      <c r="Q15" s="16">
        <f t="shared" si="8"/>
        <v>9.428571428571429</v>
      </c>
      <c r="R15" s="16">
        <f t="shared" si="8"/>
        <v>8.8</v>
      </c>
      <c r="S15" s="16">
        <f t="shared" si="8"/>
        <v>8.25</v>
      </c>
      <c r="T15" s="16">
        <f t="shared" si="8"/>
        <v>7.764705882352941</v>
      </c>
      <c r="U15" s="16">
        <f t="shared" si="8"/>
        <v>7.333333333333333</v>
      </c>
      <c r="V15" s="16">
        <f t="shared" si="8"/>
        <v>6.947368421052632</v>
      </c>
      <c r="W15" s="16">
        <f t="shared" si="8"/>
        <v>6.6</v>
      </c>
      <c r="X15" s="12">
        <f t="shared" si="7"/>
        <v>1</v>
      </c>
      <c r="Y15" s="17" t="str">
        <f>+IF(A15=0,0,IF(X15&gt;0,"Листа "&amp;A15&amp;" је освојила "&amp;[1]!prebroj(LARGE($D$9:$W$29,$E$2),D15:W15)&amp;" мандата","Листа "&amp;A15&amp;" није освојила мандате"))</f>
        <v>Листа Седма листа је освојила 1 мандата</v>
      </c>
    </row>
    <row r="16" spans="1:25" ht="15.75">
      <c r="A16" s="19" t="s">
        <v>19</v>
      </c>
      <c r="B16" s="14">
        <v>5</v>
      </c>
      <c r="C16" s="15">
        <v>286</v>
      </c>
      <c r="D16" s="16">
        <f t="shared" si="1"/>
        <v>286</v>
      </c>
      <c r="E16" s="16">
        <f aca="true" t="shared" si="9" ref="E16:W16">$D$16/E$8</f>
        <v>143</v>
      </c>
      <c r="F16" s="16">
        <f t="shared" si="9"/>
        <v>95.33333333333333</v>
      </c>
      <c r="G16" s="16">
        <f t="shared" si="9"/>
        <v>71.5</v>
      </c>
      <c r="H16" s="16">
        <f t="shared" si="9"/>
        <v>57.2</v>
      </c>
      <c r="I16" s="16">
        <f t="shared" si="9"/>
        <v>47.666666666666664</v>
      </c>
      <c r="J16" s="16">
        <f t="shared" si="9"/>
        <v>40.857142857142854</v>
      </c>
      <c r="K16" s="16">
        <f t="shared" si="9"/>
        <v>35.75</v>
      </c>
      <c r="L16" s="16">
        <f t="shared" si="9"/>
        <v>31.77777777777778</v>
      </c>
      <c r="M16" s="16">
        <f t="shared" si="9"/>
        <v>28.6</v>
      </c>
      <c r="N16" s="16">
        <f t="shared" si="9"/>
        <v>26</v>
      </c>
      <c r="O16" s="16">
        <f t="shared" si="9"/>
        <v>23.833333333333332</v>
      </c>
      <c r="P16" s="16">
        <f t="shared" si="9"/>
        <v>22</v>
      </c>
      <c r="Q16" s="16">
        <f t="shared" si="9"/>
        <v>20.428571428571427</v>
      </c>
      <c r="R16" s="16">
        <f t="shared" si="9"/>
        <v>19.066666666666666</v>
      </c>
      <c r="S16" s="16">
        <f t="shared" si="9"/>
        <v>17.875</v>
      </c>
      <c r="T16" s="16">
        <f t="shared" si="9"/>
        <v>16.823529411764707</v>
      </c>
      <c r="U16" s="16">
        <f t="shared" si="9"/>
        <v>15.88888888888889</v>
      </c>
      <c r="V16" s="16">
        <f t="shared" si="9"/>
        <v>15.052631578947368</v>
      </c>
      <c r="W16" s="16">
        <f t="shared" si="9"/>
        <v>14.3</v>
      </c>
      <c r="X16" s="12">
        <f t="shared" si="7"/>
        <v>2</v>
      </c>
      <c r="Y16" s="17" t="str">
        <f>+IF(A16=0,0,IF(X16&gt;0,"Листа "&amp;A16&amp;" је освојила "&amp;[1]!prebroj(LARGE($D$9:$W$29,$E$2),D16:W16)&amp;" мандата","Листа "&amp;A16&amp;" није освојила мандате"))</f>
        <v>Листа Осма листа је освојила 2 мандата</v>
      </c>
    </row>
    <row r="17" spans="1:25" ht="15.75">
      <c r="A17" s="19"/>
      <c r="B17" s="14"/>
      <c r="C17" s="15"/>
      <c r="D17" s="16">
        <f t="shared" si="1"/>
        <v>0</v>
      </c>
      <c r="E17" s="16">
        <f aca="true" t="shared" si="10" ref="E17:W17">$D$17/E$8</f>
        <v>0</v>
      </c>
      <c r="F17" s="16">
        <f t="shared" si="10"/>
        <v>0</v>
      </c>
      <c r="G17" s="16">
        <f t="shared" si="10"/>
        <v>0</v>
      </c>
      <c r="H17" s="16">
        <f t="shared" si="10"/>
        <v>0</v>
      </c>
      <c r="I17" s="16">
        <f t="shared" si="10"/>
        <v>0</v>
      </c>
      <c r="J17" s="16">
        <f t="shared" si="10"/>
        <v>0</v>
      </c>
      <c r="K17" s="16">
        <f t="shared" si="10"/>
        <v>0</v>
      </c>
      <c r="L17" s="16">
        <f t="shared" si="10"/>
        <v>0</v>
      </c>
      <c r="M17" s="16">
        <f t="shared" si="10"/>
        <v>0</v>
      </c>
      <c r="N17" s="16">
        <f t="shared" si="10"/>
        <v>0</v>
      </c>
      <c r="O17" s="16">
        <f t="shared" si="10"/>
        <v>0</v>
      </c>
      <c r="P17" s="16">
        <f t="shared" si="10"/>
        <v>0</v>
      </c>
      <c r="Q17" s="16">
        <f t="shared" si="10"/>
        <v>0</v>
      </c>
      <c r="R17" s="16">
        <f t="shared" si="10"/>
        <v>0</v>
      </c>
      <c r="S17" s="16">
        <f t="shared" si="10"/>
        <v>0</v>
      </c>
      <c r="T17" s="16">
        <f t="shared" si="10"/>
        <v>0</v>
      </c>
      <c r="U17" s="16">
        <f t="shared" si="10"/>
        <v>0</v>
      </c>
      <c r="V17" s="16">
        <f t="shared" si="10"/>
        <v>0</v>
      </c>
      <c r="W17" s="16">
        <f t="shared" si="10"/>
        <v>0</v>
      </c>
      <c r="X17" s="12">
        <f t="shared" si="7"/>
        <v>0</v>
      </c>
      <c r="Y17" s="17">
        <f>+IF(A17=0,0,IF(X17&gt;0,"Листа "&amp;A17&amp;" је освојила "&amp;[1]!prebroj(LARGE($D$9:$W$29,$E$2),D17:W17)&amp;" мандата","Листа "&amp;A17&amp;" није освојила мандате"))</f>
        <v>0</v>
      </c>
    </row>
    <row r="18" spans="1:25" ht="15.75">
      <c r="A18" s="19"/>
      <c r="B18" s="14"/>
      <c r="C18" s="15"/>
      <c r="D18" s="16">
        <f t="shared" si="1"/>
        <v>0</v>
      </c>
      <c r="E18" s="16">
        <f aca="true" t="shared" si="11" ref="E18:W18">$D$18/E$8</f>
        <v>0</v>
      </c>
      <c r="F18" s="16">
        <f t="shared" si="11"/>
        <v>0</v>
      </c>
      <c r="G18" s="16">
        <f t="shared" si="11"/>
        <v>0</v>
      </c>
      <c r="H18" s="16">
        <f t="shared" si="11"/>
        <v>0</v>
      </c>
      <c r="I18" s="16">
        <f t="shared" si="11"/>
        <v>0</v>
      </c>
      <c r="J18" s="16">
        <f t="shared" si="11"/>
        <v>0</v>
      </c>
      <c r="K18" s="16">
        <f t="shared" si="11"/>
        <v>0</v>
      </c>
      <c r="L18" s="16">
        <f t="shared" si="11"/>
        <v>0</v>
      </c>
      <c r="M18" s="16">
        <f t="shared" si="11"/>
        <v>0</v>
      </c>
      <c r="N18" s="16">
        <f t="shared" si="11"/>
        <v>0</v>
      </c>
      <c r="O18" s="16">
        <f t="shared" si="11"/>
        <v>0</v>
      </c>
      <c r="P18" s="16">
        <f t="shared" si="11"/>
        <v>0</v>
      </c>
      <c r="Q18" s="16">
        <f t="shared" si="11"/>
        <v>0</v>
      </c>
      <c r="R18" s="16">
        <f t="shared" si="11"/>
        <v>0</v>
      </c>
      <c r="S18" s="16">
        <f t="shared" si="11"/>
        <v>0</v>
      </c>
      <c r="T18" s="16">
        <f t="shared" si="11"/>
        <v>0</v>
      </c>
      <c r="U18" s="16">
        <f t="shared" si="11"/>
        <v>0</v>
      </c>
      <c r="V18" s="16">
        <f t="shared" si="11"/>
        <v>0</v>
      </c>
      <c r="W18" s="16">
        <f t="shared" si="11"/>
        <v>0</v>
      </c>
      <c r="X18" s="12">
        <f t="shared" si="7"/>
        <v>0</v>
      </c>
      <c r="Y18" s="17">
        <f>+IF(A18=0,0,IF(X18&gt;0,"Листа "&amp;A18&amp;" је освојила "&amp;[1]!prebroj(LARGE($D$9:$W$29,$E$2),D18:W18)&amp;" мандата","Листа "&amp;A18&amp;" није освојила мандате"))</f>
        <v>0</v>
      </c>
    </row>
    <row r="19" spans="1:25" ht="15.75">
      <c r="A19" s="19"/>
      <c r="B19" s="14"/>
      <c r="C19" s="15"/>
      <c r="D19" s="16">
        <f t="shared" si="1"/>
        <v>0</v>
      </c>
      <c r="E19" s="16">
        <f aca="true" t="shared" si="12" ref="E19:W19">$D$19/E$8</f>
        <v>0</v>
      </c>
      <c r="F19" s="16">
        <f t="shared" si="12"/>
        <v>0</v>
      </c>
      <c r="G19" s="16">
        <f t="shared" si="12"/>
        <v>0</v>
      </c>
      <c r="H19" s="16">
        <f t="shared" si="12"/>
        <v>0</v>
      </c>
      <c r="I19" s="16">
        <f t="shared" si="12"/>
        <v>0</v>
      </c>
      <c r="J19" s="16">
        <f t="shared" si="12"/>
        <v>0</v>
      </c>
      <c r="K19" s="16">
        <f t="shared" si="12"/>
        <v>0</v>
      </c>
      <c r="L19" s="16">
        <f t="shared" si="12"/>
        <v>0</v>
      </c>
      <c r="M19" s="16">
        <f t="shared" si="12"/>
        <v>0</v>
      </c>
      <c r="N19" s="16">
        <f t="shared" si="12"/>
        <v>0</v>
      </c>
      <c r="O19" s="16">
        <f t="shared" si="12"/>
        <v>0</v>
      </c>
      <c r="P19" s="16">
        <f t="shared" si="12"/>
        <v>0</v>
      </c>
      <c r="Q19" s="16">
        <f t="shared" si="12"/>
        <v>0</v>
      </c>
      <c r="R19" s="16">
        <f t="shared" si="12"/>
        <v>0</v>
      </c>
      <c r="S19" s="16">
        <f t="shared" si="12"/>
        <v>0</v>
      </c>
      <c r="T19" s="16">
        <f t="shared" si="12"/>
        <v>0</v>
      </c>
      <c r="U19" s="16">
        <f t="shared" si="12"/>
        <v>0</v>
      </c>
      <c r="V19" s="16">
        <f t="shared" si="12"/>
        <v>0</v>
      </c>
      <c r="W19" s="16">
        <f t="shared" si="12"/>
        <v>0</v>
      </c>
      <c r="X19" s="12">
        <f t="shared" si="7"/>
        <v>0</v>
      </c>
      <c r="Y19" s="17">
        <f>+IF(A19=0,0,IF(X19&gt;0,"Листа "&amp;A19&amp;" је освојила "&amp;[1]!prebroj(LARGE($D$9:$W$29,$E$2),D19:W19)&amp;" мандата","Листа "&amp;A19&amp;" није освојила мандате"))</f>
        <v>0</v>
      </c>
    </row>
    <row r="20" spans="1:25" ht="15.75">
      <c r="A20" s="19"/>
      <c r="B20" s="14"/>
      <c r="C20" s="15"/>
      <c r="D20" s="16">
        <f t="shared" si="1"/>
        <v>0</v>
      </c>
      <c r="E20" s="16">
        <f aca="true" t="shared" si="13" ref="E20:W20">$D$20/E$8</f>
        <v>0</v>
      </c>
      <c r="F20" s="16">
        <f t="shared" si="13"/>
        <v>0</v>
      </c>
      <c r="G20" s="16">
        <f t="shared" si="13"/>
        <v>0</v>
      </c>
      <c r="H20" s="16">
        <f t="shared" si="13"/>
        <v>0</v>
      </c>
      <c r="I20" s="16">
        <f t="shared" si="13"/>
        <v>0</v>
      </c>
      <c r="J20" s="16">
        <f t="shared" si="13"/>
        <v>0</v>
      </c>
      <c r="K20" s="16">
        <f t="shared" si="13"/>
        <v>0</v>
      </c>
      <c r="L20" s="16">
        <f t="shared" si="13"/>
        <v>0</v>
      </c>
      <c r="M20" s="16">
        <f t="shared" si="13"/>
        <v>0</v>
      </c>
      <c r="N20" s="16">
        <f t="shared" si="13"/>
        <v>0</v>
      </c>
      <c r="O20" s="16">
        <f t="shared" si="13"/>
        <v>0</v>
      </c>
      <c r="P20" s="16">
        <f t="shared" si="13"/>
        <v>0</v>
      </c>
      <c r="Q20" s="16">
        <f t="shared" si="13"/>
        <v>0</v>
      </c>
      <c r="R20" s="16">
        <f t="shared" si="13"/>
        <v>0</v>
      </c>
      <c r="S20" s="16">
        <f t="shared" si="13"/>
        <v>0</v>
      </c>
      <c r="T20" s="16">
        <f t="shared" si="13"/>
        <v>0</v>
      </c>
      <c r="U20" s="16">
        <f t="shared" si="13"/>
        <v>0</v>
      </c>
      <c r="V20" s="16">
        <f t="shared" si="13"/>
        <v>0</v>
      </c>
      <c r="W20" s="16">
        <f t="shared" si="13"/>
        <v>0</v>
      </c>
      <c r="X20" s="12">
        <f t="shared" si="7"/>
        <v>0</v>
      </c>
      <c r="Y20" s="17">
        <f>+IF(A20=0,0,IF(X20&gt;0,"Листа "&amp;A20&amp;" је освојила "&amp;[1]!prebroj(LARGE($D$9:$W$29,$E$2),D20:W20)&amp;" мандата","Листа "&amp;A20&amp;" није освојила мандате"))</f>
        <v>0</v>
      </c>
    </row>
    <row r="21" spans="1:25" ht="15.75">
      <c r="A21" s="19"/>
      <c r="B21" s="14"/>
      <c r="C21" s="15"/>
      <c r="D21" s="16">
        <f t="shared" si="1"/>
        <v>0</v>
      </c>
      <c r="E21" s="16">
        <f aca="true" t="shared" si="14" ref="E21:W21">$D$21/E$8</f>
        <v>0</v>
      </c>
      <c r="F21" s="16">
        <f t="shared" si="14"/>
        <v>0</v>
      </c>
      <c r="G21" s="16">
        <f t="shared" si="14"/>
        <v>0</v>
      </c>
      <c r="H21" s="16">
        <f t="shared" si="14"/>
        <v>0</v>
      </c>
      <c r="I21" s="16">
        <f t="shared" si="14"/>
        <v>0</v>
      </c>
      <c r="J21" s="16">
        <f t="shared" si="14"/>
        <v>0</v>
      </c>
      <c r="K21" s="16">
        <f t="shared" si="14"/>
        <v>0</v>
      </c>
      <c r="L21" s="16">
        <f t="shared" si="14"/>
        <v>0</v>
      </c>
      <c r="M21" s="16">
        <f t="shared" si="14"/>
        <v>0</v>
      </c>
      <c r="N21" s="16">
        <f t="shared" si="14"/>
        <v>0</v>
      </c>
      <c r="O21" s="16">
        <f t="shared" si="14"/>
        <v>0</v>
      </c>
      <c r="P21" s="16">
        <f t="shared" si="14"/>
        <v>0</v>
      </c>
      <c r="Q21" s="16">
        <f t="shared" si="14"/>
        <v>0</v>
      </c>
      <c r="R21" s="16">
        <f t="shared" si="14"/>
        <v>0</v>
      </c>
      <c r="S21" s="16">
        <f t="shared" si="14"/>
        <v>0</v>
      </c>
      <c r="T21" s="16">
        <f t="shared" si="14"/>
        <v>0</v>
      </c>
      <c r="U21" s="16">
        <f t="shared" si="14"/>
        <v>0</v>
      </c>
      <c r="V21" s="16">
        <f t="shared" si="14"/>
        <v>0</v>
      </c>
      <c r="W21" s="16">
        <f t="shared" si="14"/>
        <v>0</v>
      </c>
      <c r="X21" s="12">
        <f t="shared" si="7"/>
        <v>0</v>
      </c>
      <c r="Y21" s="17">
        <f>+IF(A21=0,0,IF(X21&gt;0,"Листа "&amp;A21&amp;" је освојила "&amp;[1]!prebroj(LARGE($D$9:$W$29,$E$2),D21:W21)&amp;" мандата","Листа "&amp;A21&amp;" није освојила мандате"))</f>
        <v>0</v>
      </c>
    </row>
    <row r="22" spans="1:25" ht="15.75">
      <c r="A22" s="19"/>
      <c r="B22" s="14"/>
      <c r="C22" s="15"/>
      <c r="D22" s="16">
        <f t="shared" si="1"/>
        <v>0</v>
      </c>
      <c r="E22" s="16">
        <f aca="true" t="shared" si="15" ref="E22:W22">$D$22/E$8</f>
        <v>0</v>
      </c>
      <c r="F22" s="16">
        <f t="shared" si="15"/>
        <v>0</v>
      </c>
      <c r="G22" s="16">
        <f t="shared" si="15"/>
        <v>0</v>
      </c>
      <c r="H22" s="16">
        <f t="shared" si="15"/>
        <v>0</v>
      </c>
      <c r="I22" s="16">
        <f t="shared" si="15"/>
        <v>0</v>
      </c>
      <c r="J22" s="16">
        <f t="shared" si="15"/>
        <v>0</v>
      </c>
      <c r="K22" s="16">
        <f t="shared" si="15"/>
        <v>0</v>
      </c>
      <c r="L22" s="16">
        <f t="shared" si="15"/>
        <v>0</v>
      </c>
      <c r="M22" s="16">
        <f t="shared" si="15"/>
        <v>0</v>
      </c>
      <c r="N22" s="16">
        <f t="shared" si="15"/>
        <v>0</v>
      </c>
      <c r="O22" s="16">
        <f t="shared" si="15"/>
        <v>0</v>
      </c>
      <c r="P22" s="16">
        <f t="shared" si="15"/>
        <v>0</v>
      </c>
      <c r="Q22" s="16">
        <f t="shared" si="15"/>
        <v>0</v>
      </c>
      <c r="R22" s="16">
        <f t="shared" si="15"/>
        <v>0</v>
      </c>
      <c r="S22" s="16">
        <f t="shared" si="15"/>
        <v>0</v>
      </c>
      <c r="T22" s="16">
        <f t="shared" si="15"/>
        <v>0</v>
      </c>
      <c r="U22" s="16">
        <f t="shared" si="15"/>
        <v>0</v>
      </c>
      <c r="V22" s="16">
        <f t="shared" si="15"/>
        <v>0</v>
      </c>
      <c r="W22" s="16">
        <f t="shared" si="15"/>
        <v>0</v>
      </c>
      <c r="X22" s="12">
        <f t="shared" si="7"/>
        <v>0</v>
      </c>
      <c r="Y22" s="17">
        <f>+IF(A22=0,0,IF(X22&gt;0,"Листа "&amp;A22&amp;" је освојила "&amp;[1]!prebroj(LARGE($D$9:$W$29,$E$2),D22:W22)&amp;" мандата","Листа "&amp;A22&amp;" није освојила мандате"))</f>
        <v>0</v>
      </c>
    </row>
    <row r="23" spans="1:25" ht="15.75">
      <c r="A23" s="19"/>
      <c r="B23" s="14"/>
      <c r="C23" s="15"/>
      <c r="D23" s="16">
        <f t="shared" si="1"/>
        <v>0</v>
      </c>
      <c r="E23" s="16">
        <f aca="true" t="shared" si="16" ref="E23:W23">$D$23/E$8</f>
        <v>0</v>
      </c>
      <c r="F23" s="16">
        <f t="shared" si="16"/>
        <v>0</v>
      </c>
      <c r="G23" s="16">
        <f t="shared" si="16"/>
        <v>0</v>
      </c>
      <c r="H23" s="16">
        <f t="shared" si="16"/>
        <v>0</v>
      </c>
      <c r="I23" s="16">
        <f t="shared" si="16"/>
        <v>0</v>
      </c>
      <c r="J23" s="16">
        <f t="shared" si="16"/>
        <v>0</v>
      </c>
      <c r="K23" s="16">
        <f t="shared" si="16"/>
        <v>0</v>
      </c>
      <c r="L23" s="16">
        <f t="shared" si="16"/>
        <v>0</v>
      </c>
      <c r="M23" s="16">
        <f t="shared" si="16"/>
        <v>0</v>
      </c>
      <c r="N23" s="16">
        <f t="shared" si="16"/>
        <v>0</v>
      </c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6"/>
        <v>0</v>
      </c>
      <c r="W23" s="16">
        <f t="shared" si="16"/>
        <v>0</v>
      </c>
      <c r="X23" s="12">
        <f t="shared" si="7"/>
        <v>0</v>
      </c>
      <c r="Y23" s="17">
        <f>+IF(A23=0,0,IF(X23&gt;0,"Листа "&amp;A23&amp;" је освојила "&amp;[1]!prebroj(LARGE($D$9:$W$29,$E$2),D23:W23)&amp;" мандата","Листа "&amp;A23&amp;" није освојила мандате"))</f>
        <v>0</v>
      </c>
    </row>
    <row r="24" spans="1:25" ht="15.75">
      <c r="A24" s="19"/>
      <c r="B24" s="14"/>
      <c r="C24" s="15"/>
      <c r="D24" s="16">
        <f t="shared" si="1"/>
        <v>0</v>
      </c>
      <c r="E24" s="16">
        <f aca="true" t="shared" si="17" ref="E24:W24">$D$24/E$8</f>
        <v>0</v>
      </c>
      <c r="F24" s="16">
        <f t="shared" si="17"/>
        <v>0</v>
      </c>
      <c r="G24" s="16">
        <f t="shared" si="17"/>
        <v>0</v>
      </c>
      <c r="H24" s="16">
        <f t="shared" si="17"/>
        <v>0</v>
      </c>
      <c r="I24" s="16">
        <f t="shared" si="17"/>
        <v>0</v>
      </c>
      <c r="J24" s="16">
        <f t="shared" si="17"/>
        <v>0</v>
      </c>
      <c r="K24" s="16">
        <f t="shared" si="17"/>
        <v>0</v>
      </c>
      <c r="L24" s="16">
        <f t="shared" si="17"/>
        <v>0</v>
      </c>
      <c r="M24" s="16">
        <f t="shared" si="17"/>
        <v>0</v>
      </c>
      <c r="N24" s="16">
        <f t="shared" si="17"/>
        <v>0</v>
      </c>
      <c r="O24" s="16">
        <f t="shared" si="17"/>
        <v>0</v>
      </c>
      <c r="P24" s="16">
        <f t="shared" si="17"/>
        <v>0</v>
      </c>
      <c r="Q24" s="16">
        <f t="shared" si="17"/>
        <v>0</v>
      </c>
      <c r="R24" s="16">
        <f t="shared" si="17"/>
        <v>0</v>
      </c>
      <c r="S24" s="16">
        <f t="shared" si="17"/>
        <v>0</v>
      </c>
      <c r="T24" s="16">
        <f t="shared" si="17"/>
        <v>0</v>
      </c>
      <c r="U24" s="16">
        <f t="shared" si="17"/>
        <v>0</v>
      </c>
      <c r="V24" s="16">
        <f t="shared" si="17"/>
        <v>0</v>
      </c>
      <c r="W24" s="16">
        <f t="shared" si="17"/>
        <v>0</v>
      </c>
      <c r="X24" s="12">
        <f t="shared" si="7"/>
        <v>0</v>
      </c>
      <c r="Y24" s="17">
        <f>+IF(A24=0,0,IF(X24&gt;0,"Листа "&amp;A24&amp;" је освојила "&amp;[1]!prebroj(LARGE($D$9:$W$29,$E$2),D24:W24)&amp;" мандата","Листа "&amp;A24&amp;" није освојила мандате"))</f>
        <v>0</v>
      </c>
    </row>
    <row r="25" spans="1:25" ht="15.75">
      <c r="A25" s="19"/>
      <c r="B25" s="14"/>
      <c r="C25" s="15"/>
      <c r="D25" s="16">
        <f t="shared" si="1"/>
        <v>0</v>
      </c>
      <c r="E25" s="16">
        <f aca="true" t="shared" si="18" ref="E25:W25">$D$25/E$8</f>
        <v>0</v>
      </c>
      <c r="F25" s="16">
        <f t="shared" si="18"/>
        <v>0</v>
      </c>
      <c r="G25" s="16">
        <f t="shared" si="18"/>
        <v>0</v>
      </c>
      <c r="H25" s="16">
        <f t="shared" si="18"/>
        <v>0</v>
      </c>
      <c r="I25" s="16">
        <f t="shared" si="18"/>
        <v>0</v>
      </c>
      <c r="J25" s="16">
        <f t="shared" si="18"/>
        <v>0</v>
      </c>
      <c r="K25" s="16">
        <f t="shared" si="18"/>
        <v>0</v>
      </c>
      <c r="L25" s="16">
        <f t="shared" si="18"/>
        <v>0</v>
      </c>
      <c r="M25" s="16">
        <f t="shared" si="18"/>
        <v>0</v>
      </c>
      <c r="N25" s="16">
        <f t="shared" si="18"/>
        <v>0</v>
      </c>
      <c r="O25" s="16">
        <f t="shared" si="18"/>
        <v>0</v>
      </c>
      <c r="P25" s="16">
        <f t="shared" si="18"/>
        <v>0</v>
      </c>
      <c r="Q25" s="16">
        <f t="shared" si="18"/>
        <v>0</v>
      </c>
      <c r="R25" s="16">
        <f t="shared" si="18"/>
        <v>0</v>
      </c>
      <c r="S25" s="16">
        <f t="shared" si="18"/>
        <v>0</v>
      </c>
      <c r="T25" s="16">
        <f t="shared" si="18"/>
        <v>0</v>
      </c>
      <c r="U25" s="16">
        <f t="shared" si="18"/>
        <v>0</v>
      </c>
      <c r="V25" s="16">
        <f t="shared" si="18"/>
        <v>0</v>
      </c>
      <c r="W25" s="16">
        <f t="shared" si="18"/>
        <v>0</v>
      </c>
      <c r="X25" s="12">
        <f t="shared" si="7"/>
        <v>0</v>
      </c>
      <c r="Y25" s="17">
        <f>+IF(A25=0,0,IF(X25&gt;0,"Листа "&amp;A25&amp;" је освојила "&amp;[1]!prebroj(LARGE($D$9:$W$29,$E$2),D25:W25)&amp;" мандата","Листа "&amp;A25&amp;" није освојила мандате"))</f>
        <v>0</v>
      </c>
    </row>
    <row r="26" spans="1:25" ht="15.75">
      <c r="A26" s="19"/>
      <c r="B26" s="14"/>
      <c r="C26" s="15"/>
      <c r="D26" s="16">
        <f t="shared" si="1"/>
        <v>0</v>
      </c>
      <c r="E26" s="16">
        <f aca="true" t="shared" si="19" ref="E26:W26">$D$26/E$8</f>
        <v>0</v>
      </c>
      <c r="F26" s="16">
        <f t="shared" si="19"/>
        <v>0</v>
      </c>
      <c r="G26" s="16">
        <f t="shared" si="19"/>
        <v>0</v>
      </c>
      <c r="H26" s="16">
        <f t="shared" si="19"/>
        <v>0</v>
      </c>
      <c r="I26" s="16">
        <f t="shared" si="19"/>
        <v>0</v>
      </c>
      <c r="J26" s="16">
        <f t="shared" si="19"/>
        <v>0</v>
      </c>
      <c r="K26" s="16">
        <f t="shared" si="19"/>
        <v>0</v>
      </c>
      <c r="L26" s="16">
        <f t="shared" si="19"/>
        <v>0</v>
      </c>
      <c r="M26" s="16">
        <f t="shared" si="19"/>
        <v>0</v>
      </c>
      <c r="N26" s="16">
        <f t="shared" si="19"/>
        <v>0</v>
      </c>
      <c r="O26" s="16">
        <f t="shared" si="19"/>
        <v>0</v>
      </c>
      <c r="P26" s="16">
        <f t="shared" si="19"/>
        <v>0</v>
      </c>
      <c r="Q26" s="16">
        <f t="shared" si="19"/>
        <v>0</v>
      </c>
      <c r="R26" s="16">
        <f t="shared" si="19"/>
        <v>0</v>
      </c>
      <c r="S26" s="16">
        <f t="shared" si="19"/>
        <v>0</v>
      </c>
      <c r="T26" s="16">
        <f t="shared" si="19"/>
        <v>0</v>
      </c>
      <c r="U26" s="16">
        <f t="shared" si="19"/>
        <v>0</v>
      </c>
      <c r="V26" s="16">
        <f t="shared" si="19"/>
        <v>0</v>
      </c>
      <c r="W26" s="16">
        <f t="shared" si="19"/>
        <v>0</v>
      </c>
      <c r="X26" s="12">
        <f t="shared" si="7"/>
        <v>0</v>
      </c>
      <c r="Y26" s="17">
        <f>+IF(A26=0,0,IF(X26&gt;0,"Листа "&amp;A26&amp;" је освојила "&amp;[1]!prebroj(LARGE($D$9:$W$29,$E$2),D26:W26)&amp;" мандата","Листа "&amp;A26&amp;" није освојила мандате"))</f>
        <v>0</v>
      </c>
    </row>
    <row r="27" spans="1:25" ht="15.75">
      <c r="A27" s="19"/>
      <c r="B27" s="14"/>
      <c r="C27" s="15"/>
      <c r="D27" s="16">
        <f t="shared" si="1"/>
        <v>0</v>
      </c>
      <c r="E27" s="16">
        <f aca="true" t="shared" si="20" ref="E27:W27">$D$27/E$8</f>
        <v>0</v>
      </c>
      <c r="F27" s="16">
        <f t="shared" si="20"/>
        <v>0</v>
      </c>
      <c r="G27" s="16">
        <f t="shared" si="20"/>
        <v>0</v>
      </c>
      <c r="H27" s="16">
        <f t="shared" si="20"/>
        <v>0</v>
      </c>
      <c r="I27" s="16">
        <f t="shared" si="20"/>
        <v>0</v>
      </c>
      <c r="J27" s="16">
        <f t="shared" si="20"/>
        <v>0</v>
      </c>
      <c r="K27" s="16">
        <f t="shared" si="20"/>
        <v>0</v>
      </c>
      <c r="L27" s="16">
        <f t="shared" si="20"/>
        <v>0</v>
      </c>
      <c r="M27" s="16">
        <f t="shared" si="20"/>
        <v>0</v>
      </c>
      <c r="N27" s="16">
        <f t="shared" si="20"/>
        <v>0</v>
      </c>
      <c r="O27" s="16">
        <f t="shared" si="20"/>
        <v>0</v>
      </c>
      <c r="P27" s="16">
        <f t="shared" si="20"/>
        <v>0</v>
      </c>
      <c r="Q27" s="16">
        <f t="shared" si="20"/>
        <v>0</v>
      </c>
      <c r="R27" s="16">
        <f t="shared" si="20"/>
        <v>0</v>
      </c>
      <c r="S27" s="16">
        <f t="shared" si="20"/>
        <v>0</v>
      </c>
      <c r="T27" s="16">
        <f t="shared" si="20"/>
        <v>0</v>
      </c>
      <c r="U27" s="16">
        <f t="shared" si="20"/>
        <v>0</v>
      </c>
      <c r="V27" s="16">
        <f t="shared" si="20"/>
        <v>0</v>
      </c>
      <c r="W27" s="16">
        <f t="shared" si="20"/>
        <v>0</v>
      </c>
      <c r="X27" s="12">
        <f t="shared" si="7"/>
        <v>0</v>
      </c>
      <c r="Y27" s="17">
        <f>+IF(A27=0,0,IF(X27&gt;0,"Листа "&amp;A27&amp;" је освојила "&amp;[1]!prebroj(LARGE($D$9:$W$29,$E$2),D27:W27)&amp;" мандата","Листа "&amp;A27&amp;" није освојила мандате"))</f>
        <v>0</v>
      </c>
    </row>
    <row r="28" spans="1:25" ht="15.75">
      <c r="A28" s="19"/>
      <c r="B28" s="14"/>
      <c r="C28" s="15"/>
      <c r="D28" s="16">
        <f t="shared" si="1"/>
        <v>0</v>
      </c>
      <c r="E28" s="16">
        <f aca="true" t="shared" si="21" ref="E28:W28">$D$28/E$8</f>
        <v>0</v>
      </c>
      <c r="F28" s="16">
        <f t="shared" si="21"/>
        <v>0</v>
      </c>
      <c r="G28" s="16">
        <f t="shared" si="21"/>
        <v>0</v>
      </c>
      <c r="H28" s="16">
        <f t="shared" si="21"/>
        <v>0</v>
      </c>
      <c r="I28" s="16">
        <f t="shared" si="21"/>
        <v>0</v>
      </c>
      <c r="J28" s="16">
        <f t="shared" si="21"/>
        <v>0</v>
      </c>
      <c r="K28" s="16">
        <f t="shared" si="21"/>
        <v>0</v>
      </c>
      <c r="L28" s="16">
        <f t="shared" si="21"/>
        <v>0</v>
      </c>
      <c r="M28" s="16">
        <f t="shared" si="21"/>
        <v>0</v>
      </c>
      <c r="N28" s="16">
        <f t="shared" si="21"/>
        <v>0</v>
      </c>
      <c r="O28" s="16">
        <f t="shared" si="21"/>
        <v>0</v>
      </c>
      <c r="P28" s="16">
        <f t="shared" si="21"/>
        <v>0</v>
      </c>
      <c r="Q28" s="16">
        <f t="shared" si="21"/>
        <v>0</v>
      </c>
      <c r="R28" s="16">
        <f t="shared" si="21"/>
        <v>0</v>
      </c>
      <c r="S28" s="16">
        <f t="shared" si="21"/>
        <v>0</v>
      </c>
      <c r="T28" s="16">
        <f t="shared" si="21"/>
        <v>0</v>
      </c>
      <c r="U28" s="16">
        <f t="shared" si="21"/>
        <v>0</v>
      </c>
      <c r="V28" s="16">
        <f t="shared" si="21"/>
        <v>0</v>
      </c>
      <c r="W28" s="16">
        <f t="shared" si="21"/>
        <v>0</v>
      </c>
      <c r="X28" s="12">
        <f t="shared" si="7"/>
        <v>0</v>
      </c>
      <c r="Y28" s="17">
        <f>+IF(A28=0,0,IF(X28&gt;0,"Листа "&amp;A28&amp;" је освојила "&amp;[1]!prebroj(LARGE($D$9:$W$29,$E$2),D28:W28)&amp;" мандата","Листа "&amp;A28&amp;" није освојила мандате"))</f>
        <v>0</v>
      </c>
    </row>
    <row r="29" spans="1:25" ht="16.5" thickBot="1">
      <c r="A29" s="19"/>
      <c r="B29" s="14"/>
      <c r="C29" s="15"/>
      <c r="D29" s="16">
        <f t="shared" si="1"/>
        <v>0</v>
      </c>
      <c r="E29" s="16">
        <f aca="true" t="shared" si="22" ref="E29:W29">$D$29/E$8</f>
        <v>0</v>
      </c>
      <c r="F29" s="16">
        <f t="shared" si="22"/>
        <v>0</v>
      </c>
      <c r="G29" s="16">
        <f t="shared" si="22"/>
        <v>0</v>
      </c>
      <c r="H29" s="16">
        <f t="shared" si="22"/>
        <v>0</v>
      </c>
      <c r="I29" s="16">
        <f t="shared" si="22"/>
        <v>0</v>
      </c>
      <c r="J29" s="16">
        <f t="shared" si="22"/>
        <v>0</v>
      </c>
      <c r="K29" s="16">
        <f t="shared" si="22"/>
        <v>0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0</v>
      </c>
      <c r="R29" s="16">
        <f t="shared" si="22"/>
        <v>0</v>
      </c>
      <c r="S29" s="16">
        <f t="shared" si="22"/>
        <v>0</v>
      </c>
      <c r="T29" s="16">
        <f t="shared" si="22"/>
        <v>0</v>
      </c>
      <c r="U29" s="16">
        <f t="shared" si="22"/>
        <v>0</v>
      </c>
      <c r="V29" s="16">
        <f t="shared" si="22"/>
        <v>0</v>
      </c>
      <c r="W29" s="16">
        <f t="shared" si="22"/>
        <v>0</v>
      </c>
      <c r="X29" s="20">
        <f t="shared" si="7"/>
        <v>0</v>
      </c>
      <c r="Y29" s="17">
        <f>+IF(A29=0,0,IF(X29&gt;0,"Листа "&amp;A29&amp;" је освојила "&amp;[1]!prebroj(LARGE($D$9:$W$29,$E$2),D29:W29)&amp;" мандата","Листа "&amp;A29&amp;" није освојила мандате"))</f>
        <v>0</v>
      </c>
    </row>
    <row r="30" spans="1:24" ht="16.5" thickBot="1">
      <c r="A30" s="27" t="s">
        <v>9</v>
      </c>
      <c r="B30" s="27"/>
      <c r="C30" s="21">
        <f>SUM(C9:C29)</f>
        <v>1548</v>
      </c>
      <c r="X30" s="24" t="str">
        <f>"Ukupno   "&amp;SUM(X9:X29)</f>
        <v>Ukupno   10</v>
      </c>
    </row>
    <row r="31" spans="1:3" ht="15.75">
      <c r="A31" s="27" t="s">
        <v>10</v>
      </c>
      <c r="B31" s="27"/>
      <c r="C31" s="21">
        <f>+E4-C30</f>
        <v>64</v>
      </c>
    </row>
  </sheetData>
  <sheetProtection formatCells="0" formatColumns="0" formatRows="0" insertColumns="0" insertRows="0"/>
  <mergeCells count="7">
    <mergeCell ref="A30:B30"/>
    <mergeCell ref="A31:B31"/>
    <mergeCell ref="A2:D2"/>
    <mergeCell ref="A3:D3"/>
    <mergeCell ref="A4:D4"/>
    <mergeCell ref="A5:D5"/>
    <mergeCell ref="A6:D6"/>
  </mergeCells>
  <conditionalFormatting sqref="D9:W29">
    <cfRule type="cellIs" priority="1" dxfId="2" operator="between" stopIfTrue="1">
      <formula>LARGE($D$9:$W$29,1)</formula>
      <formula>LARGE($D$9:$W$29,$E$2)</formula>
    </cfRule>
  </conditionalFormatting>
  <printOptions horizontalCentered="1"/>
  <pageMargins left="0.2362204724409449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Header>&amp;C&amp;"Arial,Bold"&amp;14PRORAČUN MANDATA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32"/>
  <sheetViews>
    <sheetView showZeros="0"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X9" sqref="X9"/>
    </sheetView>
  </sheetViews>
  <sheetFormatPr defaultColWidth="9.140625" defaultRowHeight="12.75"/>
  <cols>
    <col min="1" max="1" width="15.57421875" style="18" bestFit="1" customWidth="1"/>
    <col min="2" max="2" width="9.421875" style="18" bestFit="1" customWidth="1"/>
    <col min="3" max="3" width="11.8515625" style="18" bestFit="1" customWidth="1"/>
    <col min="4" max="4" width="7.8515625" style="18" bestFit="1" customWidth="1"/>
    <col min="5" max="5" width="9.28125" style="18" bestFit="1" customWidth="1"/>
    <col min="6" max="7" width="7.8515625" style="18" bestFit="1" customWidth="1"/>
    <col min="8" max="8" width="7.28125" style="18" bestFit="1" customWidth="1"/>
    <col min="9" max="23" width="6.140625" style="18" bestFit="1" customWidth="1"/>
    <col min="24" max="24" width="14.421875" style="13" bestFit="1" customWidth="1"/>
    <col min="25" max="25" width="47.8515625" style="18" bestFit="1" customWidth="1"/>
    <col min="26" max="16384" width="9.140625" style="18" customWidth="1"/>
  </cols>
  <sheetData>
    <row r="2" spans="1:24" s="2" customFormat="1" ht="18">
      <c r="A2" s="28" t="s">
        <v>0</v>
      </c>
      <c r="B2" s="29"/>
      <c r="C2" s="29"/>
      <c r="D2" s="30"/>
      <c r="E2" s="1">
        <v>30</v>
      </c>
      <c r="X2" s="3"/>
    </row>
    <row r="3" spans="1:24" s="2" customFormat="1" ht="18">
      <c r="A3" s="28" t="s">
        <v>1</v>
      </c>
      <c r="B3" s="29"/>
      <c r="C3" s="29"/>
      <c r="D3" s="30"/>
      <c r="E3" s="4">
        <v>2504</v>
      </c>
      <c r="X3" s="3"/>
    </row>
    <row r="4" spans="1:24" s="2" customFormat="1" ht="18">
      <c r="A4" s="28" t="s">
        <v>2</v>
      </c>
      <c r="B4" s="29"/>
      <c r="C4" s="29"/>
      <c r="D4" s="30"/>
      <c r="E4" s="4">
        <v>1612</v>
      </c>
      <c r="N4" s="23"/>
      <c r="X4" s="3"/>
    </row>
    <row r="5" spans="1:24" s="2" customFormat="1" ht="18">
      <c r="A5" s="28" t="s">
        <v>11</v>
      </c>
      <c r="B5" s="29"/>
      <c r="C5" s="29"/>
      <c r="D5" s="30"/>
      <c r="E5" s="5">
        <f>ROUND(5*E4/100,0)</f>
        <v>81</v>
      </c>
      <c r="X5" s="3"/>
    </row>
    <row r="6" spans="1:24" s="2" customFormat="1" ht="18">
      <c r="A6" s="28" t="s">
        <v>3</v>
      </c>
      <c r="B6" s="29"/>
      <c r="C6" s="29"/>
      <c r="D6" s="30"/>
      <c r="E6" s="6">
        <f>IF(ISERROR(E4/E3),0,E4/E3)</f>
        <v>0.6437699680511182</v>
      </c>
      <c r="X6" s="3"/>
    </row>
    <row r="8" spans="1:25" s="13" customFormat="1" ht="31.5">
      <c r="A8" s="7" t="s">
        <v>4</v>
      </c>
      <c r="B8" s="8" t="s">
        <v>5</v>
      </c>
      <c r="C8" s="9" t="s">
        <v>6</v>
      </c>
      <c r="D8" s="10">
        <v>1</v>
      </c>
      <c r="E8" s="11">
        <v>2</v>
      </c>
      <c r="F8" s="10">
        <v>3</v>
      </c>
      <c r="G8" s="11">
        <v>4</v>
      </c>
      <c r="H8" s="10">
        <v>5</v>
      </c>
      <c r="I8" s="11">
        <v>6</v>
      </c>
      <c r="J8" s="10">
        <v>7</v>
      </c>
      <c r="K8" s="11">
        <v>8</v>
      </c>
      <c r="L8" s="10">
        <v>9</v>
      </c>
      <c r="M8" s="11">
        <v>10</v>
      </c>
      <c r="N8" s="10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8" t="s">
        <v>7</v>
      </c>
      <c r="Y8" s="12" t="s">
        <v>8</v>
      </c>
    </row>
    <row r="9" spans="1:25" ht="15.75">
      <c r="A9" s="25" t="s">
        <v>12</v>
      </c>
      <c r="B9" s="14">
        <v>5</v>
      </c>
      <c r="C9" s="15">
        <v>100</v>
      </c>
      <c r="D9" s="16">
        <f>IF(C9&gt;=ROUND(B9*$E$4/100,0),C9,0)</f>
        <v>100</v>
      </c>
      <c r="E9" s="16">
        <f aca="true" t="shared" si="0" ref="E9:W9">$D$9/E$8</f>
        <v>50</v>
      </c>
      <c r="F9" s="16">
        <f t="shared" si="0"/>
        <v>33.333333333333336</v>
      </c>
      <c r="G9" s="16">
        <f t="shared" si="0"/>
        <v>25</v>
      </c>
      <c r="H9" s="16">
        <f t="shared" si="0"/>
        <v>20</v>
      </c>
      <c r="I9" s="16">
        <f t="shared" si="0"/>
        <v>16.666666666666668</v>
      </c>
      <c r="J9" s="16">
        <f t="shared" si="0"/>
        <v>14.285714285714286</v>
      </c>
      <c r="K9" s="16">
        <f t="shared" si="0"/>
        <v>12.5</v>
      </c>
      <c r="L9" s="16">
        <f t="shared" si="0"/>
        <v>11.11111111111111</v>
      </c>
      <c r="M9" s="16">
        <f t="shared" si="0"/>
        <v>10</v>
      </c>
      <c r="N9" s="16">
        <f t="shared" si="0"/>
        <v>9.090909090909092</v>
      </c>
      <c r="O9" s="16">
        <f t="shared" si="0"/>
        <v>8.333333333333334</v>
      </c>
      <c r="P9" s="16">
        <f t="shared" si="0"/>
        <v>7.6923076923076925</v>
      </c>
      <c r="Q9" s="16">
        <f t="shared" si="0"/>
        <v>7.142857142857143</v>
      </c>
      <c r="R9" s="16">
        <f t="shared" si="0"/>
        <v>6.666666666666667</v>
      </c>
      <c r="S9" s="16">
        <f t="shared" si="0"/>
        <v>6.25</v>
      </c>
      <c r="T9" s="16">
        <f t="shared" si="0"/>
        <v>5.882352941176471</v>
      </c>
      <c r="U9" s="16">
        <f t="shared" si="0"/>
        <v>5.555555555555555</v>
      </c>
      <c r="V9" s="16">
        <f t="shared" si="0"/>
        <v>5.2631578947368425</v>
      </c>
      <c r="W9" s="16">
        <f t="shared" si="0"/>
        <v>5</v>
      </c>
      <c r="X9" s="12">
        <f>[1]!prebroj(LARGE($D$9:$W$29,$E$2),D9:W9)</f>
        <v>2</v>
      </c>
      <c r="Y9" s="17" t="str">
        <f>IF(A9=0,0,IF(X9&gt;0,"Листа "&amp;A9&amp;" је освојила "&amp;[1]!prebroj(LARGE($D$9:$W$29,$E$2),D9:W9)&amp;" мандата","Листа "&amp;A9&amp;" није освојила мандате"))</f>
        <v>Листа Прва листа је освојила 2 мандата</v>
      </c>
    </row>
    <row r="10" spans="1:25" ht="15.75">
      <c r="A10" s="26" t="s">
        <v>13</v>
      </c>
      <c r="B10" s="14">
        <v>5</v>
      </c>
      <c r="C10" s="15">
        <v>200</v>
      </c>
      <c r="D10" s="16">
        <f aca="true" t="shared" si="1" ref="D10:D29">IF(C10&gt;=ROUND(B10*$E$4/100,0),C10,0)</f>
        <v>200</v>
      </c>
      <c r="E10" s="16">
        <f aca="true" t="shared" si="2" ref="E10:W10">$D$10/E$8</f>
        <v>100</v>
      </c>
      <c r="F10" s="16">
        <f t="shared" si="2"/>
        <v>66.66666666666667</v>
      </c>
      <c r="G10" s="16">
        <f t="shared" si="2"/>
        <v>50</v>
      </c>
      <c r="H10" s="16">
        <f t="shared" si="2"/>
        <v>40</v>
      </c>
      <c r="I10" s="16">
        <f t="shared" si="2"/>
        <v>33.333333333333336</v>
      </c>
      <c r="J10" s="16">
        <f t="shared" si="2"/>
        <v>28.571428571428573</v>
      </c>
      <c r="K10" s="16">
        <f t="shared" si="2"/>
        <v>25</v>
      </c>
      <c r="L10" s="16">
        <f t="shared" si="2"/>
        <v>22.22222222222222</v>
      </c>
      <c r="M10" s="16">
        <f t="shared" si="2"/>
        <v>20</v>
      </c>
      <c r="N10" s="16">
        <f t="shared" si="2"/>
        <v>18.181818181818183</v>
      </c>
      <c r="O10" s="16">
        <f t="shared" si="2"/>
        <v>16.666666666666668</v>
      </c>
      <c r="P10" s="16">
        <f t="shared" si="2"/>
        <v>15.384615384615385</v>
      </c>
      <c r="Q10" s="16">
        <f t="shared" si="2"/>
        <v>14.285714285714286</v>
      </c>
      <c r="R10" s="16">
        <f t="shared" si="2"/>
        <v>13.333333333333334</v>
      </c>
      <c r="S10" s="16">
        <f t="shared" si="2"/>
        <v>12.5</v>
      </c>
      <c r="T10" s="16">
        <f t="shared" si="2"/>
        <v>11.764705882352942</v>
      </c>
      <c r="U10" s="16">
        <f t="shared" si="2"/>
        <v>11.11111111111111</v>
      </c>
      <c r="V10" s="16">
        <f t="shared" si="2"/>
        <v>10.526315789473685</v>
      </c>
      <c r="W10" s="16">
        <f t="shared" si="2"/>
        <v>10</v>
      </c>
      <c r="X10" s="12">
        <f>[1]!prebroj(LARGE($D$9:$W$29,$E$2),D10:W10)</f>
        <v>4</v>
      </c>
      <c r="Y10" s="17" t="str">
        <f>IF(A10=0,0,IF(X10&gt;0,"Листа "&amp;A10&amp;" је освојила "&amp;[1]!prebroj(LARGE($D$9:$W$29,$E$2),D10:W10)&amp;" мандата","Листа "&amp;A10&amp;" није освојила мандате"))</f>
        <v>Листа Друга листа је освојила 4 мандата</v>
      </c>
    </row>
    <row r="11" spans="1:25" ht="15.75">
      <c r="A11" s="19" t="s">
        <v>15</v>
      </c>
      <c r="B11" s="14">
        <v>5</v>
      </c>
      <c r="C11" s="15">
        <v>300</v>
      </c>
      <c r="D11" s="16">
        <f>IF(C11&gt;=ROUND(B11*$E$4/100,0),C11,0)</f>
        <v>300</v>
      </c>
      <c r="E11" s="16">
        <f aca="true" t="shared" si="3" ref="E11:W11">$D$11/E$8</f>
        <v>150</v>
      </c>
      <c r="F11" s="16">
        <f t="shared" si="3"/>
        <v>100</v>
      </c>
      <c r="G11" s="16">
        <f t="shared" si="3"/>
        <v>75</v>
      </c>
      <c r="H11" s="16">
        <f t="shared" si="3"/>
        <v>60</v>
      </c>
      <c r="I11" s="16">
        <f t="shared" si="3"/>
        <v>50</v>
      </c>
      <c r="J11" s="16">
        <f t="shared" si="3"/>
        <v>42.857142857142854</v>
      </c>
      <c r="K11" s="16">
        <f t="shared" si="3"/>
        <v>37.5</v>
      </c>
      <c r="L11" s="16">
        <f t="shared" si="3"/>
        <v>33.333333333333336</v>
      </c>
      <c r="M11" s="16">
        <f t="shared" si="3"/>
        <v>30</v>
      </c>
      <c r="N11" s="16">
        <f t="shared" si="3"/>
        <v>27.272727272727273</v>
      </c>
      <c r="O11" s="16">
        <f t="shared" si="3"/>
        <v>25</v>
      </c>
      <c r="P11" s="16">
        <f t="shared" si="3"/>
        <v>23.076923076923077</v>
      </c>
      <c r="Q11" s="16">
        <f t="shared" si="3"/>
        <v>21.428571428571427</v>
      </c>
      <c r="R11" s="16">
        <f t="shared" si="3"/>
        <v>20</v>
      </c>
      <c r="S11" s="16">
        <f t="shared" si="3"/>
        <v>18.75</v>
      </c>
      <c r="T11" s="16">
        <f t="shared" si="3"/>
        <v>17.647058823529413</v>
      </c>
      <c r="U11" s="16">
        <f t="shared" si="3"/>
        <v>16.666666666666668</v>
      </c>
      <c r="V11" s="16">
        <f t="shared" si="3"/>
        <v>15.789473684210526</v>
      </c>
      <c r="W11" s="16">
        <f t="shared" si="3"/>
        <v>15</v>
      </c>
      <c r="X11" s="12">
        <f>[1]!prebroj(LARGE($D$9:$W$29,$E$2),D11:W11)</f>
        <v>6</v>
      </c>
      <c r="Y11" s="17" t="str">
        <f>IF(A11=0,0,IF(X11&gt;0,"Листа "&amp;A11&amp;" је освојила "&amp;[1]!prebroj(LARGE($D$9:$W$29,$E$2),D11:W11)&amp;" мандата","Листа "&amp;A11&amp;" није освојила мандате"))</f>
        <v>Листа Трећа листа је освојила 6 мандата</v>
      </c>
    </row>
    <row r="12" spans="1:25" ht="15.75">
      <c r="A12" s="19" t="s">
        <v>16</v>
      </c>
      <c r="B12" s="14">
        <v>5</v>
      </c>
      <c r="C12" s="15">
        <v>510</v>
      </c>
      <c r="D12" s="16">
        <f t="shared" si="1"/>
        <v>510</v>
      </c>
      <c r="E12" s="16">
        <f aca="true" t="shared" si="4" ref="E12:W12">$D$12/E$8</f>
        <v>255</v>
      </c>
      <c r="F12" s="16">
        <f t="shared" si="4"/>
        <v>170</v>
      </c>
      <c r="G12" s="16">
        <f t="shared" si="4"/>
        <v>127.5</v>
      </c>
      <c r="H12" s="16">
        <f t="shared" si="4"/>
        <v>102</v>
      </c>
      <c r="I12" s="16">
        <f t="shared" si="4"/>
        <v>85</v>
      </c>
      <c r="J12" s="16">
        <f t="shared" si="4"/>
        <v>72.85714285714286</v>
      </c>
      <c r="K12" s="16">
        <f t="shared" si="4"/>
        <v>63.75</v>
      </c>
      <c r="L12" s="16">
        <f t="shared" si="4"/>
        <v>56.666666666666664</v>
      </c>
      <c r="M12" s="16">
        <f t="shared" si="4"/>
        <v>51</v>
      </c>
      <c r="N12" s="16">
        <f t="shared" si="4"/>
        <v>46.36363636363637</v>
      </c>
      <c r="O12" s="16">
        <f t="shared" si="4"/>
        <v>42.5</v>
      </c>
      <c r="P12" s="16">
        <f t="shared" si="4"/>
        <v>39.23076923076923</v>
      </c>
      <c r="Q12" s="16">
        <f t="shared" si="4"/>
        <v>36.42857142857143</v>
      </c>
      <c r="R12" s="16">
        <f t="shared" si="4"/>
        <v>34</v>
      </c>
      <c r="S12" s="16">
        <f t="shared" si="4"/>
        <v>31.875</v>
      </c>
      <c r="T12" s="16">
        <f t="shared" si="4"/>
        <v>30</v>
      </c>
      <c r="U12" s="16">
        <f t="shared" si="4"/>
        <v>28.333333333333332</v>
      </c>
      <c r="V12" s="16">
        <f t="shared" si="4"/>
        <v>26.842105263157894</v>
      </c>
      <c r="W12" s="16">
        <f t="shared" si="4"/>
        <v>25.5</v>
      </c>
      <c r="X12" s="12">
        <f>[1]!prebroj(LARGE($D$9:$W$29,$E$2),D12:W12)</f>
        <v>10</v>
      </c>
      <c r="Y12" s="17" t="str">
        <f>IF(A12=0,0,IF(X12&gt;0,"Листа "&amp;A12&amp;" је освојила "&amp;[1]!prebroj(LARGE($D$9:$W$29,$E$2),D12:W12)&amp;" мандата","Листа "&amp;A12&amp;" није освојила мандате"))</f>
        <v>Листа Четврта листа је освојила 10 мандата</v>
      </c>
    </row>
    <row r="13" spans="1:25" ht="15.75">
      <c r="A13" s="19" t="s">
        <v>14</v>
      </c>
      <c r="B13" s="14">
        <v>5</v>
      </c>
      <c r="C13" s="15">
        <v>490</v>
      </c>
      <c r="D13" s="16">
        <f t="shared" si="1"/>
        <v>490</v>
      </c>
      <c r="E13" s="16">
        <f aca="true" t="shared" si="5" ref="E13:W13">$D$13/E$8</f>
        <v>245</v>
      </c>
      <c r="F13" s="16">
        <f t="shared" si="5"/>
        <v>163.33333333333334</v>
      </c>
      <c r="G13" s="16">
        <f t="shared" si="5"/>
        <v>122.5</v>
      </c>
      <c r="H13" s="16">
        <f t="shared" si="5"/>
        <v>98</v>
      </c>
      <c r="I13" s="16">
        <f t="shared" si="5"/>
        <v>81.66666666666667</v>
      </c>
      <c r="J13" s="16">
        <f t="shared" si="5"/>
        <v>70</v>
      </c>
      <c r="K13" s="16">
        <f t="shared" si="5"/>
        <v>61.25</v>
      </c>
      <c r="L13" s="16">
        <f t="shared" si="5"/>
        <v>54.44444444444444</v>
      </c>
      <c r="M13" s="16">
        <f t="shared" si="5"/>
        <v>49</v>
      </c>
      <c r="N13" s="16">
        <f t="shared" si="5"/>
        <v>44.54545454545455</v>
      </c>
      <c r="O13" s="16">
        <f t="shared" si="5"/>
        <v>40.833333333333336</v>
      </c>
      <c r="P13" s="16">
        <f t="shared" si="5"/>
        <v>37.69230769230769</v>
      </c>
      <c r="Q13" s="16">
        <f t="shared" si="5"/>
        <v>35</v>
      </c>
      <c r="R13" s="16">
        <f t="shared" si="5"/>
        <v>32.666666666666664</v>
      </c>
      <c r="S13" s="16">
        <f t="shared" si="5"/>
        <v>30.625</v>
      </c>
      <c r="T13" s="16">
        <f t="shared" si="5"/>
        <v>28.823529411764707</v>
      </c>
      <c r="U13" s="16">
        <f t="shared" si="5"/>
        <v>27.22222222222222</v>
      </c>
      <c r="V13" s="16">
        <f t="shared" si="5"/>
        <v>25.789473684210527</v>
      </c>
      <c r="W13" s="16">
        <f t="shared" si="5"/>
        <v>24.5</v>
      </c>
      <c r="X13" s="12">
        <f>[1]!prebroj(LARGE($D$9:$W$29,$E$2),D13:W13)</f>
        <v>9</v>
      </c>
      <c r="Y13" s="17" t="str">
        <f>IF(A13=0,0,IF(X13&gt;0,"Листа "&amp;A13&amp;" је освојила "&amp;[1]!prebroj(LARGE($D$9:$W$29,$E$2),D13:W13)&amp;" мандата","Листа "&amp;A13&amp;" није освојила мандате"))</f>
        <v>Листа Пета листа је освојила 9 мандата</v>
      </c>
    </row>
    <row r="14" spans="1:25" ht="15.75">
      <c r="A14" s="19" t="s">
        <v>17</v>
      </c>
      <c r="B14" s="14">
        <v>5</v>
      </c>
      <c r="C14" s="15">
        <v>2</v>
      </c>
      <c r="D14" s="16">
        <f t="shared" si="1"/>
        <v>0</v>
      </c>
      <c r="E14" s="16">
        <f aca="true" t="shared" si="6" ref="E14:W14">$D$14/E$8</f>
        <v>0</v>
      </c>
      <c r="F14" s="16">
        <f t="shared" si="6"/>
        <v>0</v>
      </c>
      <c r="G14" s="16">
        <f t="shared" si="6"/>
        <v>0</v>
      </c>
      <c r="H14" s="16">
        <f t="shared" si="6"/>
        <v>0</v>
      </c>
      <c r="I14" s="16">
        <f t="shared" si="6"/>
        <v>0</v>
      </c>
      <c r="J14" s="16">
        <f t="shared" si="6"/>
        <v>0</v>
      </c>
      <c r="K14" s="16">
        <f t="shared" si="6"/>
        <v>0</v>
      </c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6"/>
        <v>0</v>
      </c>
      <c r="W14" s="16">
        <f t="shared" si="6"/>
        <v>0</v>
      </c>
      <c r="X14" s="12">
        <f aca="true" t="shared" si="7" ref="X14:X29">[1]!prebroj(LARGE($D$9:$W$29,$E$2),D14:W14)</f>
        <v>0</v>
      </c>
      <c r="Y14" s="17" t="str">
        <f>IF(A14=0,0,IF(X14&gt;0,"Листа "&amp;A14&amp;" је освојила "&amp;[1]!prebroj(LARGE($D$9:$W$29,$E$2),D14:W14)&amp;" мандата","Листа "&amp;A14&amp;" није освојила мандате"))</f>
        <v>Листа Шеста листа није освојила мандате</v>
      </c>
    </row>
    <row r="15" spans="1:25" ht="15.75">
      <c r="A15" s="19"/>
      <c r="B15" s="14"/>
      <c r="C15" s="15"/>
      <c r="D15" s="16">
        <f t="shared" si="1"/>
        <v>0</v>
      </c>
      <c r="E15" s="16">
        <f aca="true" t="shared" si="8" ref="E15:W15">$D$15/E$8</f>
        <v>0</v>
      </c>
      <c r="F15" s="16">
        <f t="shared" si="8"/>
        <v>0</v>
      </c>
      <c r="G15" s="16">
        <f t="shared" si="8"/>
        <v>0</v>
      </c>
      <c r="H15" s="16">
        <f t="shared" si="8"/>
        <v>0</v>
      </c>
      <c r="I15" s="16">
        <f t="shared" si="8"/>
        <v>0</v>
      </c>
      <c r="J15" s="16">
        <f t="shared" si="8"/>
        <v>0</v>
      </c>
      <c r="K15" s="16">
        <f t="shared" si="8"/>
        <v>0</v>
      </c>
      <c r="L15" s="16">
        <f t="shared" si="8"/>
        <v>0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6">
        <f t="shared" si="8"/>
        <v>0</v>
      </c>
      <c r="R15" s="16">
        <f t="shared" si="8"/>
        <v>0</v>
      </c>
      <c r="S15" s="16">
        <f t="shared" si="8"/>
        <v>0</v>
      </c>
      <c r="T15" s="16">
        <f t="shared" si="8"/>
        <v>0</v>
      </c>
      <c r="U15" s="16">
        <f t="shared" si="8"/>
        <v>0</v>
      </c>
      <c r="V15" s="16">
        <f t="shared" si="8"/>
        <v>0</v>
      </c>
      <c r="W15" s="16">
        <f t="shared" si="8"/>
        <v>0</v>
      </c>
      <c r="X15" s="12">
        <f t="shared" si="7"/>
        <v>0</v>
      </c>
      <c r="Y15" s="17">
        <f>IF(A15=0,0,IF(X15&gt;0,"Листа "&amp;A15&amp;" је освојила "&amp;[1]!prebroj(LARGE($D$9:$W$29,$E$2),D15:W15)&amp;" мандата","Листа "&amp;A15&amp;" није освојила мандате"))</f>
        <v>0</v>
      </c>
    </row>
    <row r="16" spans="1:25" ht="15.75">
      <c r="A16" s="19"/>
      <c r="B16" s="14"/>
      <c r="C16" s="15"/>
      <c r="D16" s="16">
        <f t="shared" si="1"/>
        <v>0</v>
      </c>
      <c r="E16" s="16">
        <f aca="true" t="shared" si="9" ref="E16:W16">$D$16/E$8</f>
        <v>0</v>
      </c>
      <c r="F16" s="16">
        <f t="shared" si="9"/>
        <v>0</v>
      </c>
      <c r="G16" s="16">
        <f t="shared" si="9"/>
        <v>0</v>
      </c>
      <c r="H16" s="16">
        <f t="shared" si="9"/>
        <v>0</v>
      </c>
      <c r="I16" s="16">
        <f t="shared" si="9"/>
        <v>0</v>
      </c>
      <c r="J16" s="16">
        <f t="shared" si="9"/>
        <v>0</v>
      </c>
      <c r="K16" s="16">
        <f t="shared" si="9"/>
        <v>0</v>
      </c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9"/>
        <v>0</v>
      </c>
      <c r="W16" s="16">
        <f t="shared" si="9"/>
        <v>0</v>
      </c>
      <c r="X16" s="12">
        <f t="shared" si="7"/>
        <v>0</v>
      </c>
      <c r="Y16" s="17">
        <f>IF(A16=0,0,IF(X16&gt;0,"Листа "&amp;A16&amp;" је освојила "&amp;[1]!prebroj(LARGE($D$9:$W$29,$E$2),D16:W16)&amp;" мандата","Листа "&amp;A16&amp;" није освојила мандате"))</f>
        <v>0</v>
      </c>
    </row>
    <row r="17" spans="1:25" ht="15.75">
      <c r="A17" s="19"/>
      <c r="B17" s="14"/>
      <c r="C17" s="15"/>
      <c r="D17" s="16">
        <f t="shared" si="1"/>
        <v>0</v>
      </c>
      <c r="E17" s="16">
        <f aca="true" t="shared" si="10" ref="E17:W17">$D$17/E$8</f>
        <v>0</v>
      </c>
      <c r="F17" s="16">
        <f t="shared" si="10"/>
        <v>0</v>
      </c>
      <c r="G17" s="16">
        <f t="shared" si="10"/>
        <v>0</v>
      </c>
      <c r="H17" s="16">
        <f t="shared" si="10"/>
        <v>0</v>
      </c>
      <c r="I17" s="16">
        <f t="shared" si="10"/>
        <v>0</v>
      </c>
      <c r="J17" s="16">
        <f t="shared" si="10"/>
        <v>0</v>
      </c>
      <c r="K17" s="16">
        <f t="shared" si="10"/>
        <v>0</v>
      </c>
      <c r="L17" s="16">
        <f t="shared" si="10"/>
        <v>0</v>
      </c>
      <c r="M17" s="16">
        <f t="shared" si="10"/>
        <v>0</v>
      </c>
      <c r="N17" s="16">
        <f t="shared" si="10"/>
        <v>0</v>
      </c>
      <c r="O17" s="16">
        <f t="shared" si="10"/>
        <v>0</v>
      </c>
      <c r="P17" s="16">
        <f t="shared" si="10"/>
        <v>0</v>
      </c>
      <c r="Q17" s="16">
        <f t="shared" si="10"/>
        <v>0</v>
      </c>
      <c r="R17" s="16">
        <f t="shared" si="10"/>
        <v>0</v>
      </c>
      <c r="S17" s="16">
        <f t="shared" si="10"/>
        <v>0</v>
      </c>
      <c r="T17" s="16">
        <f t="shared" si="10"/>
        <v>0</v>
      </c>
      <c r="U17" s="16">
        <f t="shared" si="10"/>
        <v>0</v>
      </c>
      <c r="V17" s="16">
        <f t="shared" si="10"/>
        <v>0</v>
      </c>
      <c r="W17" s="16">
        <f t="shared" si="10"/>
        <v>0</v>
      </c>
      <c r="X17" s="12">
        <f t="shared" si="7"/>
        <v>0</v>
      </c>
      <c r="Y17" s="17">
        <f>IF(A17=0,0,IF(X17&gt;0,"Листа "&amp;A17&amp;" је освојила "&amp;[1]!prebroj(LARGE($D$9:$W$29,$E$2),D17:W17)&amp;" мандата","Листа "&amp;A17&amp;" није освојила мандате"))</f>
        <v>0</v>
      </c>
    </row>
    <row r="18" spans="1:25" ht="15.75">
      <c r="A18" s="19"/>
      <c r="B18" s="14"/>
      <c r="C18" s="15"/>
      <c r="D18" s="16">
        <f t="shared" si="1"/>
        <v>0</v>
      </c>
      <c r="E18" s="16">
        <f aca="true" t="shared" si="11" ref="E18:W18">$D$18/E$8</f>
        <v>0</v>
      </c>
      <c r="F18" s="16">
        <f t="shared" si="11"/>
        <v>0</v>
      </c>
      <c r="G18" s="16">
        <f t="shared" si="11"/>
        <v>0</v>
      </c>
      <c r="H18" s="16">
        <f t="shared" si="11"/>
        <v>0</v>
      </c>
      <c r="I18" s="16">
        <f t="shared" si="11"/>
        <v>0</v>
      </c>
      <c r="J18" s="16">
        <f t="shared" si="11"/>
        <v>0</v>
      </c>
      <c r="K18" s="16">
        <f t="shared" si="11"/>
        <v>0</v>
      </c>
      <c r="L18" s="16">
        <f t="shared" si="11"/>
        <v>0</v>
      </c>
      <c r="M18" s="16">
        <f t="shared" si="11"/>
        <v>0</v>
      </c>
      <c r="N18" s="16">
        <f t="shared" si="11"/>
        <v>0</v>
      </c>
      <c r="O18" s="16">
        <f t="shared" si="11"/>
        <v>0</v>
      </c>
      <c r="P18" s="16">
        <f t="shared" si="11"/>
        <v>0</v>
      </c>
      <c r="Q18" s="16">
        <f t="shared" si="11"/>
        <v>0</v>
      </c>
      <c r="R18" s="16">
        <f t="shared" si="11"/>
        <v>0</v>
      </c>
      <c r="S18" s="16">
        <f t="shared" si="11"/>
        <v>0</v>
      </c>
      <c r="T18" s="16">
        <f t="shared" si="11"/>
        <v>0</v>
      </c>
      <c r="U18" s="16">
        <f t="shared" si="11"/>
        <v>0</v>
      </c>
      <c r="V18" s="16">
        <f t="shared" si="11"/>
        <v>0</v>
      </c>
      <c r="W18" s="16">
        <f t="shared" si="11"/>
        <v>0</v>
      </c>
      <c r="X18" s="12">
        <f t="shared" si="7"/>
        <v>0</v>
      </c>
      <c r="Y18" s="17">
        <f>IF(A18=0,0,IF(X18&gt;0,"Листа "&amp;A18&amp;" је освојила "&amp;[1]!prebroj(LARGE($D$9:$W$29,$E$2),D18:W18)&amp;" мандата","Листа "&amp;A18&amp;" није освојила мандате"))</f>
        <v>0</v>
      </c>
    </row>
    <row r="19" spans="1:25" ht="15.75">
      <c r="A19" s="19"/>
      <c r="B19" s="14"/>
      <c r="C19" s="15"/>
      <c r="D19" s="16">
        <f t="shared" si="1"/>
        <v>0</v>
      </c>
      <c r="E19" s="16">
        <f aca="true" t="shared" si="12" ref="E19:W19">$D$19/E$8</f>
        <v>0</v>
      </c>
      <c r="F19" s="16">
        <f t="shared" si="12"/>
        <v>0</v>
      </c>
      <c r="G19" s="16">
        <f t="shared" si="12"/>
        <v>0</v>
      </c>
      <c r="H19" s="16">
        <f t="shared" si="12"/>
        <v>0</v>
      </c>
      <c r="I19" s="16">
        <f t="shared" si="12"/>
        <v>0</v>
      </c>
      <c r="J19" s="16">
        <f t="shared" si="12"/>
        <v>0</v>
      </c>
      <c r="K19" s="16">
        <f t="shared" si="12"/>
        <v>0</v>
      </c>
      <c r="L19" s="16">
        <f t="shared" si="12"/>
        <v>0</v>
      </c>
      <c r="M19" s="16">
        <f t="shared" si="12"/>
        <v>0</v>
      </c>
      <c r="N19" s="16">
        <f t="shared" si="12"/>
        <v>0</v>
      </c>
      <c r="O19" s="16">
        <f t="shared" si="12"/>
        <v>0</v>
      </c>
      <c r="P19" s="16">
        <f t="shared" si="12"/>
        <v>0</v>
      </c>
      <c r="Q19" s="16">
        <f t="shared" si="12"/>
        <v>0</v>
      </c>
      <c r="R19" s="16">
        <f t="shared" si="12"/>
        <v>0</v>
      </c>
      <c r="S19" s="16">
        <f t="shared" si="12"/>
        <v>0</v>
      </c>
      <c r="T19" s="16">
        <f t="shared" si="12"/>
        <v>0</v>
      </c>
      <c r="U19" s="16">
        <f t="shared" si="12"/>
        <v>0</v>
      </c>
      <c r="V19" s="16">
        <f t="shared" si="12"/>
        <v>0</v>
      </c>
      <c r="W19" s="16">
        <f t="shared" si="12"/>
        <v>0</v>
      </c>
      <c r="X19" s="12">
        <f t="shared" si="7"/>
        <v>0</v>
      </c>
      <c r="Y19" s="17">
        <f>IF(A19=0,0,IF(X19&gt;0,"Листа "&amp;A19&amp;" је освојила "&amp;[1]!prebroj(LARGE($D$9:$W$29,$E$2),D19:W19)&amp;" мандата","Листа "&amp;A19&amp;" није освојила мандате"))</f>
        <v>0</v>
      </c>
    </row>
    <row r="20" spans="1:25" ht="15.75">
      <c r="A20" s="19"/>
      <c r="B20" s="14"/>
      <c r="C20" s="15"/>
      <c r="D20" s="16">
        <f t="shared" si="1"/>
        <v>0</v>
      </c>
      <c r="E20" s="16">
        <f aca="true" t="shared" si="13" ref="E20:W20">$D$20/E$8</f>
        <v>0</v>
      </c>
      <c r="F20" s="16">
        <f t="shared" si="13"/>
        <v>0</v>
      </c>
      <c r="G20" s="16">
        <f t="shared" si="13"/>
        <v>0</v>
      </c>
      <c r="H20" s="16">
        <f t="shared" si="13"/>
        <v>0</v>
      </c>
      <c r="I20" s="16">
        <f t="shared" si="13"/>
        <v>0</v>
      </c>
      <c r="J20" s="16">
        <f t="shared" si="13"/>
        <v>0</v>
      </c>
      <c r="K20" s="16">
        <f t="shared" si="13"/>
        <v>0</v>
      </c>
      <c r="L20" s="16">
        <f t="shared" si="13"/>
        <v>0</v>
      </c>
      <c r="M20" s="16">
        <f t="shared" si="13"/>
        <v>0</v>
      </c>
      <c r="N20" s="16">
        <f t="shared" si="13"/>
        <v>0</v>
      </c>
      <c r="O20" s="16">
        <f t="shared" si="13"/>
        <v>0</v>
      </c>
      <c r="P20" s="16">
        <f t="shared" si="13"/>
        <v>0</v>
      </c>
      <c r="Q20" s="16">
        <f t="shared" si="13"/>
        <v>0</v>
      </c>
      <c r="R20" s="16">
        <f t="shared" si="13"/>
        <v>0</v>
      </c>
      <c r="S20" s="16">
        <f t="shared" si="13"/>
        <v>0</v>
      </c>
      <c r="T20" s="16">
        <f t="shared" si="13"/>
        <v>0</v>
      </c>
      <c r="U20" s="16">
        <f t="shared" si="13"/>
        <v>0</v>
      </c>
      <c r="V20" s="16">
        <f t="shared" si="13"/>
        <v>0</v>
      </c>
      <c r="W20" s="16">
        <f t="shared" si="13"/>
        <v>0</v>
      </c>
      <c r="X20" s="12">
        <f t="shared" si="7"/>
        <v>0</v>
      </c>
      <c r="Y20" s="17">
        <f>IF(A20=0,0,IF(X20&gt;0,"Листа "&amp;A20&amp;" је освојила "&amp;[1]!prebroj(LARGE($D$9:$W$29,$E$2),D20:W20)&amp;" мандата","Листа "&amp;A20&amp;" није освојила мандате"))</f>
        <v>0</v>
      </c>
    </row>
    <row r="21" spans="1:25" ht="15.75">
      <c r="A21" s="19"/>
      <c r="B21" s="14"/>
      <c r="C21" s="15"/>
      <c r="D21" s="16">
        <f t="shared" si="1"/>
        <v>0</v>
      </c>
      <c r="E21" s="16">
        <f aca="true" t="shared" si="14" ref="E21:W21">$D$21/E$8</f>
        <v>0</v>
      </c>
      <c r="F21" s="16">
        <f t="shared" si="14"/>
        <v>0</v>
      </c>
      <c r="G21" s="16">
        <f t="shared" si="14"/>
        <v>0</v>
      </c>
      <c r="H21" s="16">
        <f t="shared" si="14"/>
        <v>0</v>
      </c>
      <c r="I21" s="16">
        <f t="shared" si="14"/>
        <v>0</v>
      </c>
      <c r="J21" s="16">
        <f t="shared" si="14"/>
        <v>0</v>
      </c>
      <c r="K21" s="16">
        <f t="shared" si="14"/>
        <v>0</v>
      </c>
      <c r="L21" s="16">
        <f t="shared" si="14"/>
        <v>0</v>
      </c>
      <c r="M21" s="16">
        <f t="shared" si="14"/>
        <v>0</v>
      </c>
      <c r="N21" s="16">
        <f t="shared" si="14"/>
        <v>0</v>
      </c>
      <c r="O21" s="16">
        <f t="shared" si="14"/>
        <v>0</v>
      </c>
      <c r="P21" s="16">
        <f t="shared" si="14"/>
        <v>0</v>
      </c>
      <c r="Q21" s="16">
        <f t="shared" si="14"/>
        <v>0</v>
      </c>
      <c r="R21" s="16">
        <f t="shared" si="14"/>
        <v>0</v>
      </c>
      <c r="S21" s="16">
        <f t="shared" si="14"/>
        <v>0</v>
      </c>
      <c r="T21" s="16">
        <f t="shared" si="14"/>
        <v>0</v>
      </c>
      <c r="U21" s="16">
        <f t="shared" si="14"/>
        <v>0</v>
      </c>
      <c r="V21" s="16">
        <f t="shared" si="14"/>
        <v>0</v>
      </c>
      <c r="W21" s="16">
        <f t="shared" si="14"/>
        <v>0</v>
      </c>
      <c r="X21" s="12">
        <f t="shared" si="7"/>
        <v>0</v>
      </c>
      <c r="Y21" s="17">
        <f>IF(A21=0,0,IF(X21&gt;0,"Листа "&amp;A21&amp;" је освојила "&amp;[1]!prebroj(LARGE($D$9:$W$29,$E$2),D21:W21)&amp;" мандата","Листа "&amp;A21&amp;" није освојила мандате"))</f>
        <v>0</v>
      </c>
    </row>
    <row r="22" spans="1:25" ht="15.75">
      <c r="A22" s="19"/>
      <c r="B22" s="14"/>
      <c r="C22" s="15"/>
      <c r="D22" s="16">
        <f t="shared" si="1"/>
        <v>0</v>
      </c>
      <c r="E22" s="16">
        <f aca="true" t="shared" si="15" ref="E22:W22">$D$22/E$8</f>
        <v>0</v>
      </c>
      <c r="F22" s="16">
        <f t="shared" si="15"/>
        <v>0</v>
      </c>
      <c r="G22" s="16">
        <f t="shared" si="15"/>
        <v>0</v>
      </c>
      <c r="H22" s="16">
        <f t="shared" si="15"/>
        <v>0</v>
      </c>
      <c r="I22" s="16">
        <f t="shared" si="15"/>
        <v>0</v>
      </c>
      <c r="J22" s="16">
        <f t="shared" si="15"/>
        <v>0</v>
      </c>
      <c r="K22" s="16">
        <f t="shared" si="15"/>
        <v>0</v>
      </c>
      <c r="L22" s="16">
        <f t="shared" si="15"/>
        <v>0</v>
      </c>
      <c r="M22" s="16">
        <f t="shared" si="15"/>
        <v>0</v>
      </c>
      <c r="N22" s="16">
        <f t="shared" si="15"/>
        <v>0</v>
      </c>
      <c r="O22" s="16">
        <f t="shared" si="15"/>
        <v>0</v>
      </c>
      <c r="P22" s="16">
        <f t="shared" si="15"/>
        <v>0</v>
      </c>
      <c r="Q22" s="16">
        <f t="shared" si="15"/>
        <v>0</v>
      </c>
      <c r="R22" s="16">
        <f t="shared" si="15"/>
        <v>0</v>
      </c>
      <c r="S22" s="16">
        <f t="shared" si="15"/>
        <v>0</v>
      </c>
      <c r="T22" s="16">
        <f t="shared" si="15"/>
        <v>0</v>
      </c>
      <c r="U22" s="16">
        <f t="shared" si="15"/>
        <v>0</v>
      </c>
      <c r="V22" s="16">
        <f t="shared" si="15"/>
        <v>0</v>
      </c>
      <c r="W22" s="16">
        <f t="shared" si="15"/>
        <v>0</v>
      </c>
      <c r="X22" s="12">
        <f t="shared" si="7"/>
        <v>0</v>
      </c>
      <c r="Y22" s="17">
        <f>IF(A22=0,0,IF(X22&gt;0,"Листа "&amp;A22&amp;" је освојила "&amp;[1]!prebroj(LARGE($D$9:$W$29,$E$2),D22:W22)&amp;" мандата","Листа "&amp;A22&amp;" није освојила мандате"))</f>
        <v>0</v>
      </c>
    </row>
    <row r="23" spans="1:25" ht="15.75">
      <c r="A23" s="19"/>
      <c r="B23" s="14"/>
      <c r="C23" s="15"/>
      <c r="D23" s="16">
        <f t="shared" si="1"/>
        <v>0</v>
      </c>
      <c r="E23" s="16">
        <f aca="true" t="shared" si="16" ref="E23:W23">$D$23/E$8</f>
        <v>0</v>
      </c>
      <c r="F23" s="16">
        <f t="shared" si="16"/>
        <v>0</v>
      </c>
      <c r="G23" s="16">
        <f t="shared" si="16"/>
        <v>0</v>
      </c>
      <c r="H23" s="16">
        <f t="shared" si="16"/>
        <v>0</v>
      </c>
      <c r="I23" s="16">
        <f t="shared" si="16"/>
        <v>0</v>
      </c>
      <c r="J23" s="16">
        <f t="shared" si="16"/>
        <v>0</v>
      </c>
      <c r="K23" s="16">
        <f t="shared" si="16"/>
        <v>0</v>
      </c>
      <c r="L23" s="16">
        <f t="shared" si="16"/>
        <v>0</v>
      </c>
      <c r="M23" s="16">
        <f t="shared" si="16"/>
        <v>0</v>
      </c>
      <c r="N23" s="16">
        <f t="shared" si="16"/>
        <v>0</v>
      </c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6"/>
        <v>0</v>
      </c>
      <c r="W23" s="16">
        <f t="shared" si="16"/>
        <v>0</v>
      </c>
      <c r="X23" s="12">
        <f t="shared" si="7"/>
        <v>0</v>
      </c>
      <c r="Y23" s="17">
        <f>IF(A23=0,0,IF(X23&gt;0,"Листа "&amp;A23&amp;" је освојила "&amp;[1]!prebroj(LARGE($D$9:$W$29,$E$2),D23:W23)&amp;" мандата","Листа "&amp;A23&amp;" није освојила мандате"))</f>
        <v>0</v>
      </c>
    </row>
    <row r="24" spans="1:25" ht="15.75">
      <c r="A24" s="19"/>
      <c r="B24" s="14"/>
      <c r="C24" s="15"/>
      <c r="D24" s="16">
        <f t="shared" si="1"/>
        <v>0</v>
      </c>
      <c r="E24" s="16">
        <f aca="true" t="shared" si="17" ref="E24:W24">$D$24/E$8</f>
        <v>0</v>
      </c>
      <c r="F24" s="16">
        <f t="shared" si="17"/>
        <v>0</v>
      </c>
      <c r="G24" s="16">
        <f t="shared" si="17"/>
        <v>0</v>
      </c>
      <c r="H24" s="16">
        <f t="shared" si="17"/>
        <v>0</v>
      </c>
      <c r="I24" s="16">
        <f t="shared" si="17"/>
        <v>0</v>
      </c>
      <c r="J24" s="16">
        <f t="shared" si="17"/>
        <v>0</v>
      </c>
      <c r="K24" s="16">
        <f t="shared" si="17"/>
        <v>0</v>
      </c>
      <c r="L24" s="16">
        <f t="shared" si="17"/>
        <v>0</v>
      </c>
      <c r="M24" s="16">
        <f t="shared" si="17"/>
        <v>0</v>
      </c>
      <c r="N24" s="16">
        <f t="shared" si="17"/>
        <v>0</v>
      </c>
      <c r="O24" s="16">
        <f t="shared" si="17"/>
        <v>0</v>
      </c>
      <c r="P24" s="16">
        <f t="shared" si="17"/>
        <v>0</v>
      </c>
      <c r="Q24" s="16">
        <f t="shared" si="17"/>
        <v>0</v>
      </c>
      <c r="R24" s="16">
        <f t="shared" si="17"/>
        <v>0</v>
      </c>
      <c r="S24" s="16">
        <f t="shared" si="17"/>
        <v>0</v>
      </c>
      <c r="T24" s="16">
        <f t="shared" si="17"/>
        <v>0</v>
      </c>
      <c r="U24" s="16">
        <f t="shared" si="17"/>
        <v>0</v>
      </c>
      <c r="V24" s="16">
        <f t="shared" si="17"/>
        <v>0</v>
      </c>
      <c r="W24" s="16">
        <f t="shared" si="17"/>
        <v>0</v>
      </c>
      <c r="X24" s="12">
        <f t="shared" si="7"/>
        <v>0</v>
      </c>
      <c r="Y24" s="17">
        <f>IF(A24=0,0,IF(X24&gt;0,"Листа "&amp;A24&amp;" је освојила "&amp;[1]!prebroj(LARGE($D$9:$W$29,$E$2),D24:W24)&amp;" мандата","Листа "&amp;A24&amp;" није освојила мандате"))</f>
        <v>0</v>
      </c>
    </row>
    <row r="25" spans="1:25" ht="15.75">
      <c r="A25" s="19"/>
      <c r="B25" s="14"/>
      <c r="C25" s="15"/>
      <c r="D25" s="16">
        <f t="shared" si="1"/>
        <v>0</v>
      </c>
      <c r="E25" s="16">
        <f aca="true" t="shared" si="18" ref="E25:W25">$D$25/E$8</f>
        <v>0</v>
      </c>
      <c r="F25" s="16">
        <f t="shared" si="18"/>
        <v>0</v>
      </c>
      <c r="G25" s="16">
        <f t="shared" si="18"/>
        <v>0</v>
      </c>
      <c r="H25" s="16">
        <f t="shared" si="18"/>
        <v>0</v>
      </c>
      <c r="I25" s="16">
        <f t="shared" si="18"/>
        <v>0</v>
      </c>
      <c r="J25" s="16">
        <f t="shared" si="18"/>
        <v>0</v>
      </c>
      <c r="K25" s="16">
        <f t="shared" si="18"/>
        <v>0</v>
      </c>
      <c r="L25" s="16">
        <f t="shared" si="18"/>
        <v>0</v>
      </c>
      <c r="M25" s="16">
        <f t="shared" si="18"/>
        <v>0</v>
      </c>
      <c r="N25" s="16">
        <f t="shared" si="18"/>
        <v>0</v>
      </c>
      <c r="O25" s="16">
        <f t="shared" si="18"/>
        <v>0</v>
      </c>
      <c r="P25" s="16">
        <f t="shared" si="18"/>
        <v>0</v>
      </c>
      <c r="Q25" s="16">
        <f t="shared" si="18"/>
        <v>0</v>
      </c>
      <c r="R25" s="16">
        <f t="shared" si="18"/>
        <v>0</v>
      </c>
      <c r="S25" s="16">
        <f t="shared" si="18"/>
        <v>0</v>
      </c>
      <c r="T25" s="16">
        <f t="shared" si="18"/>
        <v>0</v>
      </c>
      <c r="U25" s="16">
        <f t="shared" si="18"/>
        <v>0</v>
      </c>
      <c r="V25" s="16">
        <f t="shared" si="18"/>
        <v>0</v>
      </c>
      <c r="W25" s="16">
        <f t="shared" si="18"/>
        <v>0</v>
      </c>
      <c r="X25" s="12">
        <f t="shared" si="7"/>
        <v>0</v>
      </c>
      <c r="Y25" s="17">
        <f>IF(A25=0,0,IF(X25&gt;0,"Листа "&amp;A25&amp;" је освојила "&amp;[1]!prebroj(LARGE($D$9:$W$29,$E$2),D25:W25)&amp;" мандата","Листа "&amp;A25&amp;" није освојила мандате"))</f>
        <v>0</v>
      </c>
    </row>
    <row r="26" spans="1:25" ht="15.75">
      <c r="A26" s="19"/>
      <c r="B26" s="14"/>
      <c r="C26" s="15"/>
      <c r="D26" s="16">
        <f t="shared" si="1"/>
        <v>0</v>
      </c>
      <c r="E26" s="16">
        <f aca="true" t="shared" si="19" ref="E26:W26">$D$26/E$8</f>
        <v>0</v>
      </c>
      <c r="F26" s="16">
        <f t="shared" si="19"/>
        <v>0</v>
      </c>
      <c r="G26" s="16">
        <f t="shared" si="19"/>
        <v>0</v>
      </c>
      <c r="H26" s="16">
        <f t="shared" si="19"/>
        <v>0</v>
      </c>
      <c r="I26" s="16">
        <f t="shared" si="19"/>
        <v>0</v>
      </c>
      <c r="J26" s="16">
        <f t="shared" si="19"/>
        <v>0</v>
      </c>
      <c r="K26" s="16">
        <f t="shared" si="19"/>
        <v>0</v>
      </c>
      <c r="L26" s="16">
        <f t="shared" si="19"/>
        <v>0</v>
      </c>
      <c r="M26" s="16">
        <f t="shared" si="19"/>
        <v>0</v>
      </c>
      <c r="N26" s="16">
        <f t="shared" si="19"/>
        <v>0</v>
      </c>
      <c r="O26" s="16">
        <f t="shared" si="19"/>
        <v>0</v>
      </c>
      <c r="P26" s="16">
        <f t="shared" si="19"/>
        <v>0</v>
      </c>
      <c r="Q26" s="16">
        <f t="shared" si="19"/>
        <v>0</v>
      </c>
      <c r="R26" s="16">
        <f t="shared" si="19"/>
        <v>0</v>
      </c>
      <c r="S26" s="16">
        <f t="shared" si="19"/>
        <v>0</v>
      </c>
      <c r="T26" s="16">
        <f t="shared" si="19"/>
        <v>0</v>
      </c>
      <c r="U26" s="16">
        <f t="shared" si="19"/>
        <v>0</v>
      </c>
      <c r="V26" s="16">
        <f t="shared" si="19"/>
        <v>0</v>
      </c>
      <c r="W26" s="16">
        <f t="shared" si="19"/>
        <v>0</v>
      </c>
      <c r="X26" s="12">
        <f t="shared" si="7"/>
        <v>0</v>
      </c>
      <c r="Y26" s="17">
        <f>IF(A26=0,0,IF(X26&gt;0,"Листа "&amp;A26&amp;" је освојила "&amp;[1]!prebroj(LARGE($D$9:$W$29,$E$2),D26:W26)&amp;" мандата","Листа "&amp;A26&amp;" није освојила мандате"))</f>
        <v>0</v>
      </c>
    </row>
    <row r="27" spans="1:25" ht="15.75">
      <c r="A27" s="19"/>
      <c r="B27" s="14"/>
      <c r="C27" s="15"/>
      <c r="D27" s="16">
        <f t="shared" si="1"/>
        <v>0</v>
      </c>
      <c r="E27" s="16">
        <f aca="true" t="shared" si="20" ref="E27:W27">$D$27/E$8</f>
        <v>0</v>
      </c>
      <c r="F27" s="16">
        <f t="shared" si="20"/>
        <v>0</v>
      </c>
      <c r="G27" s="16">
        <f t="shared" si="20"/>
        <v>0</v>
      </c>
      <c r="H27" s="16">
        <f t="shared" si="20"/>
        <v>0</v>
      </c>
      <c r="I27" s="16">
        <f t="shared" si="20"/>
        <v>0</v>
      </c>
      <c r="J27" s="16">
        <f t="shared" si="20"/>
        <v>0</v>
      </c>
      <c r="K27" s="16">
        <f t="shared" si="20"/>
        <v>0</v>
      </c>
      <c r="L27" s="16">
        <f t="shared" si="20"/>
        <v>0</v>
      </c>
      <c r="M27" s="16">
        <f t="shared" si="20"/>
        <v>0</v>
      </c>
      <c r="N27" s="16">
        <f t="shared" si="20"/>
        <v>0</v>
      </c>
      <c r="O27" s="16">
        <f t="shared" si="20"/>
        <v>0</v>
      </c>
      <c r="P27" s="16">
        <f t="shared" si="20"/>
        <v>0</v>
      </c>
      <c r="Q27" s="16">
        <f t="shared" si="20"/>
        <v>0</v>
      </c>
      <c r="R27" s="16">
        <f t="shared" si="20"/>
        <v>0</v>
      </c>
      <c r="S27" s="16">
        <f t="shared" si="20"/>
        <v>0</v>
      </c>
      <c r="T27" s="16">
        <f t="shared" si="20"/>
        <v>0</v>
      </c>
      <c r="U27" s="16">
        <f t="shared" si="20"/>
        <v>0</v>
      </c>
      <c r="V27" s="16">
        <f t="shared" si="20"/>
        <v>0</v>
      </c>
      <c r="W27" s="16">
        <f t="shared" si="20"/>
        <v>0</v>
      </c>
      <c r="X27" s="12">
        <f t="shared" si="7"/>
        <v>0</v>
      </c>
      <c r="Y27" s="17">
        <f>IF(A27=0,0,IF(X27&gt;0,"Листа "&amp;A27&amp;" је освојила "&amp;[1]!prebroj(LARGE($D$9:$W$29,$E$2),D27:W27)&amp;" мандата","Листа "&amp;A27&amp;" није освојила мандате"))</f>
        <v>0</v>
      </c>
    </row>
    <row r="28" spans="1:25" ht="15.75">
      <c r="A28" s="19"/>
      <c r="B28" s="14"/>
      <c r="C28" s="15"/>
      <c r="D28" s="16">
        <f t="shared" si="1"/>
        <v>0</v>
      </c>
      <c r="E28" s="16">
        <f aca="true" t="shared" si="21" ref="E28:W28">$D$28/E$8</f>
        <v>0</v>
      </c>
      <c r="F28" s="16">
        <f t="shared" si="21"/>
        <v>0</v>
      </c>
      <c r="G28" s="16">
        <f t="shared" si="21"/>
        <v>0</v>
      </c>
      <c r="H28" s="16">
        <f t="shared" si="21"/>
        <v>0</v>
      </c>
      <c r="I28" s="16">
        <f t="shared" si="21"/>
        <v>0</v>
      </c>
      <c r="J28" s="16">
        <f t="shared" si="21"/>
        <v>0</v>
      </c>
      <c r="K28" s="16">
        <f t="shared" si="21"/>
        <v>0</v>
      </c>
      <c r="L28" s="16">
        <f t="shared" si="21"/>
        <v>0</v>
      </c>
      <c r="M28" s="16">
        <f t="shared" si="21"/>
        <v>0</v>
      </c>
      <c r="N28" s="16">
        <f t="shared" si="21"/>
        <v>0</v>
      </c>
      <c r="O28" s="16">
        <f t="shared" si="21"/>
        <v>0</v>
      </c>
      <c r="P28" s="16">
        <f t="shared" si="21"/>
        <v>0</v>
      </c>
      <c r="Q28" s="16">
        <f t="shared" si="21"/>
        <v>0</v>
      </c>
      <c r="R28" s="16">
        <f t="shared" si="21"/>
        <v>0</v>
      </c>
      <c r="S28" s="16">
        <f t="shared" si="21"/>
        <v>0</v>
      </c>
      <c r="T28" s="16">
        <f t="shared" si="21"/>
        <v>0</v>
      </c>
      <c r="U28" s="16">
        <f t="shared" si="21"/>
        <v>0</v>
      </c>
      <c r="V28" s="16">
        <f t="shared" si="21"/>
        <v>0</v>
      </c>
      <c r="W28" s="16">
        <f t="shared" si="21"/>
        <v>0</v>
      </c>
      <c r="X28" s="12">
        <f t="shared" si="7"/>
        <v>0</v>
      </c>
      <c r="Y28" s="17">
        <f>IF(A28=0,0,IF(X28&gt;0,"Листа "&amp;A28&amp;" је освојила "&amp;[1]!prebroj(LARGE($D$9:$W$29,$E$2),D28:W28)&amp;" мандата","Листа "&amp;A28&amp;" није освојила мандате"))</f>
        <v>0</v>
      </c>
    </row>
    <row r="29" spans="1:25" ht="16.5" thickBot="1">
      <c r="A29" s="19"/>
      <c r="B29" s="14"/>
      <c r="C29" s="15"/>
      <c r="D29" s="16">
        <f t="shared" si="1"/>
        <v>0</v>
      </c>
      <c r="E29" s="16">
        <f aca="true" t="shared" si="22" ref="E29:W29">$D$29/E$8</f>
        <v>0</v>
      </c>
      <c r="F29" s="16">
        <f t="shared" si="22"/>
        <v>0</v>
      </c>
      <c r="G29" s="16">
        <f t="shared" si="22"/>
        <v>0</v>
      </c>
      <c r="H29" s="16">
        <f t="shared" si="22"/>
        <v>0</v>
      </c>
      <c r="I29" s="16">
        <f t="shared" si="22"/>
        <v>0</v>
      </c>
      <c r="J29" s="16">
        <f t="shared" si="22"/>
        <v>0</v>
      </c>
      <c r="K29" s="16">
        <f t="shared" si="22"/>
        <v>0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0</v>
      </c>
      <c r="R29" s="16">
        <f t="shared" si="22"/>
        <v>0</v>
      </c>
      <c r="S29" s="16">
        <f t="shared" si="22"/>
        <v>0</v>
      </c>
      <c r="T29" s="16">
        <f t="shared" si="22"/>
        <v>0</v>
      </c>
      <c r="U29" s="16">
        <f t="shared" si="22"/>
        <v>0</v>
      </c>
      <c r="V29" s="16">
        <f t="shared" si="22"/>
        <v>0</v>
      </c>
      <c r="W29" s="16">
        <f t="shared" si="22"/>
        <v>0</v>
      </c>
      <c r="X29" s="20">
        <f t="shared" si="7"/>
        <v>0</v>
      </c>
      <c r="Y29" s="17">
        <f>IF(A29=0,0,IF(X29&gt;0,"Листа "&amp;A29&amp;" је освојила "&amp;[1]!prebroj(LARGE($D$9:$W$29,$E$2),D29:W29)&amp;" мандата","Листа "&amp;A29&amp;" није освојила мандате"))</f>
        <v>0</v>
      </c>
    </row>
    <row r="30" spans="1:24" ht="16.5" thickBot="1">
      <c r="A30" s="27" t="s">
        <v>9</v>
      </c>
      <c r="B30" s="27"/>
      <c r="C30" s="21">
        <f>SUM(C9:C29)</f>
        <v>1602</v>
      </c>
      <c r="X30" s="24" t="str">
        <f>"Ukupno   "&amp;SUM(X9:X29)</f>
        <v>Ukupno   31</v>
      </c>
    </row>
    <row r="31" spans="1:3" ht="15.75">
      <c r="A31" s="27" t="s">
        <v>10</v>
      </c>
      <c r="B31" s="27"/>
      <c r="C31" s="21">
        <f>+E4-C30</f>
        <v>10</v>
      </c>
    </row>
    <row r="32" spans="6:18" ht="38.25" customHeight="1">
      <c r="F32" s="31" t="s">
        <v>20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</sheetData>
  <sheetProtection formatCells="0" formatColumns="0" formatRows="0" insertColumns="0" insertRows="0"/>
  <mergeCells count="8">
    <mergeCell ref="F32:R32"/>
    <mergeCell ref="A31:B31"/>
    <mergeCell ref="A2:D2"/>
    <mergeCell ref="A3:D3"/>
    <mergeCell ref="A4:D4"/>
    <mergeCell ref="A5:D5"/>
    <mergeCell ref="A6:D6"/>
    <mergeCell ref="A30:B30"/>
  </mergeCells>
  <conditionalFormatting sqref="D9:W29">
    <cfRule type="cellIs" priority="1" dxfId="2" operator="between" stopIfTrue="1">
      <formula>LARGE($D$9:$W$29,1)</formula>
      <formula>LARGE($D$9:$W$29,$E$2)</formula>
    </cfRule>
  </conditionalFormatting>
  <printOptions horizontalCentered="1"/>
  <pageMargins left="0.2362204724409449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Header>&amp;C&amp;"Arial,Bold"&amp;14PRORAČUN MANDATA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BT</cp:lastModifiedBy>
  <dcterms:created xsi:type="dcterms:W3CDTF">2012-05-13T13:26:25Z</dcterms:created>
  <dcterms:modified xsi:type="dcterms:W3CDTF">2012-05-14T14:53:21Z</dcterms:modified>
  <cp:category/>
  <cp:version/>
  <cp:contentType/>
  <cp:contentStatus/>
</cp:coreProperties>
</file>