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" windowWidth="18195" windowHeight="850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2" hidden="1">Лист3!$A$1:$G$20</definedName>
    <definedName name="cena">Лист4!$E$2:$E$25</definedName>
    <definedName name="kom">Лист4!$F$2:$F$25</definedName>
  </definedNames>
  <calcPr calcId="144525"/>
</workbook>
</file>

<file path=xl/calcChain.xml><?xml version="1.0" encoding="utf-8"?>
<calcChain xmlns="http://schemas.openxmlformats.org/spreadsheetml/2006/main">
  <c r="F22" i="5" l="1"/>
  <c r="E14" i="5"/>
  <c r="E15" i="5"/>
  <c r="D30" i="4"/>
  <c r="I30" i="4"/>
  <c r="I22" i="4"/>
  <c r="I23" i="4"/>
  <c r="I24" i="4"/>
  <c r="I25" i="4"/>
  <c r="I26" i="4"/>
  <c r="I27" i="4"/>
  <c r="I28" i="4"/>
  <c r="I29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D18" i="4"/>
  <c r="D19" i="4"/>
  <c r="D20" i="4"/>
  <c r="D21" i="4"/>
  <c r="D22" i="4"/>
  <c r="D23" i="4"/>
  <c r="D24" i="4"/>
  <c r="D25" i="4"/>
  <c r="D26" i="4"/>
  <c r="D27" i="4"/>
  <c r="D28" i="4"/>
  <c r="D29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16" i="4" s="1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2" i="4"/>
  <c r="G4" i="3" l="1"/>
  <c r="G5" i="3"/>
  <c r="G6" i="3"/>
  <c r="G7" i="3"/>
  <c r="G8" i="3"/>
  <c r="G9" i="3"/>
  <c r="G10" i="3"/>
  <c r="G17" i="3"/>
  <c r="I20" i="4" s="1"/>
  <c r="G2" i="3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2" i="4"/>
  <c r="I13" i="4" l="1"/>
  <c r="I8" i="4"/>
  <c r="I11" i="4"/>
  <c r="I6" i="4"/>
  <c r="I18" i="4"/>
  <c r="I9" i="4"/>
  <c r="I4" i="4"/>
  <c r="I2" i="4"/>
  <c r="I14" i="4"/>
  <c r="I21" i="4"/>
  <c r="I16" i="4"/>
  <c r="I7" i="4"/>
  <c r="I12" i="4"/>
  <c r="I5" i="4"/>
  <c r="I17" i="4"/>
  <c r="I10" i="4"/>
  <c r="I3" i="4"/>
  <c r="I15" i="4"/>
  <c r="I19" i="4"/>
  <c r="N14" i="1"/>
  <c r="N13" i="1"/>
  <c r="B16" i="1"/>
  <c r="B1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31" i="4" l="1"/>
  <c r="G31" i="4" s="1"/>
  <c r="D31" i="4"/>
  <c r="G3" i="3"/>
  <c r="G11" i="3"/>
  <c r="G13" i="3"/>
  <c r="G15" i="3"/>
  <c r="G12" i="3"/>
  <c r="G14" i="3"/>
  <c r="G16" i="3"/>
  <c r="G18" i="3"/>
  <c r="G20" i="3"/>
  <c r="G19" i="3"/>
</calcChain>
</file>

<file path=xl/sharedStrings.xml><?xml version="1.0" encoding="utf-8"?>
<sst xmlns="http://schemas.openxmlformats.org/spreadsheetml/2006/main" count="139" uniqueCount="99">
  <si>
    <t>Prezime</t>
  </si>
  <si>
    <t>Ime</t>
  </si>
  <si>
    <t>titula</t>
  </si>
  <si>
    <t>Titula</t>
  </si>
  <si>
    <t>Ulica I broj</t>
  </si>
  <si>
    <t>PB</t>
  </si>
  <si>
    <t>Mesto</t>
  </si>
  <si>
    <t>e-mail</t>
  </si>
  <si>
    <t>Vukic</t>
  </si>
  <si>
    <t>Zlatan</t>
  </si>
  <si>
    <t>G-din</t>
  </si>
  <si>
    <t>G-dja</t>
  </si>
  <si>
    <t>G-djica</t>
  </si>
  <si>
    <t>Dr</t>
  </si>
  <si>
    <t>mr</t>
  </si>
  <si>
    <t>Prof.</t>
  </si>
  <si>
    <t>Sazonova 92</t>
  </si>
  <si>
    <t>Beograd</t>
  </si>
  <si>
    <t>vukiczlatan@gmail.com</t>
  </si>
  <si>
    <t>Gordana</t>
  </si>
  <si>
    <t>gord.petrovic@gmail.com</t>
  </si>
  <si>
    <t>Milica</t>
  </si>
  <si>
    <t>vukicmilica@gmail.com</t>
  </si>
  <si>
    <t>Strahinja</t>
  </si>
  <si>
    <t>vukicstrahinja@gmail.com</t>
  </si>
  <si>
    <t>Redni broj</t>
  </si>
  <si>
    <t xml:space="preserve">Sifra </t>
  </si>
  <si>
    <t>Opis proizvoda</t>
  </si>
  <si>
    <t>Cena</t>
  </si>
  <si>
    <t>Datum ulaza</t>
  </si>
  <si>
    <t>Trenutno stanje</t>
  </si>
  <si>
    <t>PO2701</t>
  </si>
  <si>
    <t>PO2702</t>
  </si>
  <si>
    <t>PO2703</t>
  </si>
  <si>
    <t>PO2704</t>
  </si>
  <si>
    <t>PO2705</t>
  </si>
  <si>
    <t>PO2706</t>
  </si>
  <si>
    <t>PO2707</t>
  </si>
  <si>
    <t>PO2708</t>
  </si>
  <si>
    <t>PO2709</t>
  </si>
  <si>
    <t>PO2710</t>
  </si>
  <si>
    <t>PO2711</t>
  </si>
  <si>
    <t>PO2712</t>
  </si>
  <si>
    <t>PO2713</t>
  </si>
  <si>
    <t>PO2714</t>
  </si>
  <si>
    <t>PO2715</t>
  </si>
  <si>
    <t>PO2716</t>
  </si>
  <si>
    <t>PO2717</t>
  </si>
  <si>
    <t>PO2718</t>
  </si>
  <si>
    <t>PO2719</t>
  </si>
  <si>
    <t>Gumene bombone</t>
  </si>
  <si>
    <t>Pez bombone</t>
  </si>
  <si>
    <t>Kinder jaje</t>
  </si>
  <si>
    <t>Kinder cokolada</t>
  </si>
  <si>
    <t>Smoki</t>
  </si>
  <si>
    <t>Pez bombone sa princezom</t>
  </si>
  <si>
    <t>Perece</t>
  </si>
  <si>
    <t>Grisine</t>
  </si>
  <si>
    <t>Plazma</t>
  </si>
  <si>
    <t>Jafa keks</t>
  </si>
  <si>
    <t>Med</t>
  </si>
  <si>
    <t>Caj</t>
  </si>
  <si>
    <t>Cajna kobasica</t>
  </si>
  <si>
    <t>Jogurt</t>
  </si>
  <si>
    <t>Mleko</t>
  </si>
  <si>
    <t>Hleb</t>
  </si>
  <si>
    <t>Kifla</t>
  </si>
  <si>
    <t>Krem Sir</t>
  </si>
  <si>
    <t>Pelene</t>
  </si>
  <si>
    <t>Ulaz (kom)</t>
  </si>
  <si>
    <t>Puno Ime</t>
  </si>
  <si>
    <t>Kontakt telefon</t>
  </si>
  <si>
    <t>Pozivni broj</t>
  </si>
  <si>
    <t>060</t>
  </si>
  <si>
    <t>061</t>
  </si>
  <si>
    <t>062</t>
  </si>
  <si>
    <t>063</t>
  </si>
  <si>
    <t>064</t>
  </si>
  <si>
    <t>065</t>
  </si>
  <si>
    <t>066</t>
  </si>
  <si>
    <t>069</t>
  </si>
  <si>
    <t>920711</t>
  </si>
  <si>
    <t>3709572</t>
  </si>
  <si>
    <t>310210</t>
  </si>
  <si>
    <t>7208762</t>
  </si>
  <si>
    <t>Adresa:</t>
  </si>
  <si>
    <t>Datum fakture</t>
  </si>
  <si>
    <t>Sifra proizvoda</t>
  </si>
  <si>
    <t>Jedinicna cena</t>
  </si>
  <si>
    <t>Kom</t>
  </si>
  <si>
    <t>Ukupna cena</t>
  </si>
  <si>
    <t>Fakturisao</t>
  </si>
  <si>
    <t>08.04.2012.</t>
  </si>
  <si>
    <t>Napomena</t>
  </si>
  <si>
    <t>25?</t>
  </si>
  <si>
    <t>Formula</t>
  </si>
  <si>
    <t>Opis (rezultat)</t>
  </si>
  <si>
    <t>Prikazuje 65. znak u skupu (A)</t>
  </si>
  <si>
    <t>Prikazuje 33. znak u skupu (!)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</si>
</sst>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Дин.&quot;"/>
    <numFmt numFmtId="165" formatCode="dd/\ mmmm/\ yyyy/"/>
  </numFmts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Нормалан" xfId="0" builtinId="0"/>
    <cellStyle name="Хипервез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ukicmilica@gmail.com" TargetMode="External"/><Relationship Id="rId2" Type="http://schemas.openxmlformats.org/officeDocument/2006/relationships/hyperlink" Target="mailto:gord.petrovic@gmail.com" TargetMode="External"/><Relationship Id="rId1" Type="http://schemas.openxmlformats.org/officeDocument/2006/relationships/hyperlink" Target="mailto:vukiczlatan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ukicstrahinja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/>
  <dimension ref="A1:N21"/>
  <sheetViews>
    <sheetView workbookViewId="0">
      <selection activeCell="A3" sqref="A3"/>
    </sheetView>
  </sheetViews>
  <sheetFormatPr defaultColWidth="7" defaultRowHeight="15" x14ac:dyDescent="0.25"/>
  <cols>
    <col min="1" max="1" width="8.42578125" style="1" bestFit="1" customWidth="1"/>
    <col min="2" max="2" width="13.5703125" style="1" bestFit="1" customWidth="1"/>
    <col min="3" max="3" width="10" style="1" bestFit="1" customWidth="1"/>
    <col min="4" max="4" width="5.140625" style="1" bestFit="1" customWidth="1"/>
    <col min="5" max="5" width="1.85546875" style="1" bestFit="1" customWidth="1"/>
    <col min="6" max="6" width="10.28515625" style="1" bestFit="1" customWidth="1"/>
    <col min="7" max="7" width="14.42578125" style="1" bestFit="1" customWidth="1"/>
    <col min="8" max="8" width="7.7109375" style="1" bestFit="1" customWidth="1"/>
    <col min="9" max="9" width="10" style="1" bestFit="1" customWidth="1"/>
    <col min="10" max="10" width="27.7109375" style="1" bestFit="1" customWidth="1"/>
    <col min="11" max="13" width="7" style="1"/>
    <col min="14" max="14" width="13.5703125" style="1" bestFit="1" customWidth="1"/>
    <col min="15" max="16384" width="7" style="1"/>
  </cols>
  <sheetData>
    <row r="1" spans="1:14" ht="15.75" customHeight="1" x14ac:dyDescent="0.25">
      <c r="A1" s="8" t="s">
        <v>70</v>
      </c>
      <c r="B1" s="8"/>
      <c r="C1" s="8"/>
      <c r="D1" s="8" t="s">
        <v>71</v>
      </c>
      <c r="E1" s="8"/>
      <c r="F1" s="8"/>
      <c r="G1" s="8" t="s">
        <v>85</v>
      </c>
      <c r="H1" s="8"/>
      <c r="I1" s="8"/>
      <c r="J1" s="8" t="s">
        <v>7</v>
      </c>
    </row>
    <row r="2" spans="1:14" x14ac:dyDescent="0.25">
      <c r="A2" s="1" t="s">
        <v>3</v>
      </c>
      <c r="B2" s="1" t="s">
        <v>0</v>
      </c>
      <c r="C2" s="1" t="s">
        <v>1</v>
      </c>
      <c r="D2" s="8"/>
      <c r="E2" s="8"/>
      <c r="F2" s="8"/>
      <c r="G2" s="1" t="s">
        <v>4</v>
      </c>
      <c r="H2" s="1" t="s">
        <v>5</v>
      </c>
      <c r="I2" s="1" t="s">
        <v>6</v>
      </c>
      <c r="J2" s="8"/>
    </row>
    <row r="3" spans="1:14" x14ac:dyDescent="0.25">
      <c r="A3" s="1" t="s">
        <v>10</v>
      </c>
      <c r="B3" s="2" t="s">
        <v>8</v>
      </c>
      <c r="C3" s="2" t="s">
        <v>9</v>
      </c>
      <c r="D3" s="2" t="s">
        <v>75</v>
      </c>
      <c r="E3" s="3" t="str">
        <f>IF(ISBLANK(D3),"","/")</f>
        <v>/</v>
      </c>
      <c r="F3" s="2" t="s">
        <v>81</v>
      </c>
      <c r="G3" s="3" t="s">
        <v>16</v>
      </c>
      <c r="H3" s="4">
        <v>11118</v>
      </c>
      <c r="I3" s="2" t="s">
        <v>17</v>
      </c>
      <c r="J3" s="5" t="s">
        <v>18</v>
      </c>
    </row>
    <row r="4" spans="1:14" x14ac:dyDescent="0.25">
      <c r="A4" s="1" t="s">
        <v>11</v>
      </c>
      <c r="B4" s="2" t="s">
        <v>8</v>
      </c>
      <c r="C4" s="2" t="s">
        <v>19</v>
      </c>
      <c r="D4" s="2" t="s">
        <v>80</v>
      </c>
      <c r="E4" s="3" t="str">
        <f t="shared" ref="E4:E21" si="0">IF(ISBLANK(D4),"","/")</f>
        <v>/</v>
      </c>
      <c r="F4" s="2" t="s">
        <v>82</v>
      </c>
      <c r="G4" s="3" t="s">
        <v>16</v>
      </c>
      <c r="H4" s="4">
        <v>11118</v>
      </c>
      <c r="I4" s="2" t="s">
        <v>17</v>
      </c>
      <c r="J4" s="5" t="s">
        <v>20</v>
      </c>
    </row>
    <row r="5" spans="1:14" x14ac:dyDescent="0.25">
      <c r="A5" s="1" t="s">
        <v>12</v>
      </c>
      <c r="B5" s="2" t="s">
        <v>8</v>
      </c>
      <c r="C5" s="2" t="s">
        <v>21</v>
      </c>
      <c r="D5" s="2" t="s">
        <v>73</v>
      </c>
      <c r="E5" s="3" t="str">
        <f t="shared" si="0"/>
        <v>/</v>
      </c>
      <c r="F5" s="2" t="s">
        <v>83</v>
      </c>
      <c r="G5" s="3" t="s">
        <v>16</v>
      </c>
      <c r="H5" s="4">
        <v>11118</v>
      </c>
      <c r="I5" s="2" t="s">
        <v>17</v>
      </c>
      <c r="J5" s="5" t="s">
        <v>22</v>
      </c>
    </row>
    <row r="6" spans="1:14" x14ac:dyDescent="0.25">
      <c r="A6" s="1" t="s">
        <v>15</v>
      </c>
      <c r="B6" s="2" t="s">
        <v>8</v>
      </c>
      <c r="C6" s="2" t="s">
        <v>23</v>
      </c>
      <c r="D6" s="2" t="s">
        <v>76</v>
      </c>
      <c r="E6" s="3" t="str">
        <f t="shared" si="0"/>
        <v>/</v>
      </c>
      <c r="F6" s="2" t="s">
        <v>84</v>
      </c>
      <c r="G6" s="3" t="s">
        <v>16</v>
      </c>
      <c r="H6" s="4">
        <v>11118</v>
      </c>
      <c r="I6" s="2" t="s">
        <v>17</v>
      </c>
      <c r="J6" s="5" t="s">
        <v>24</v>
      </c>
    </row>
    <row r="7" spans="1:14" x14ac:dyDescent="0.25">
      <c r="B7" s="2"/>
      <c r="C7" s="2"/>
      <c r="D7" s="2"/>
      <c r="E7" s="3" t="str">
        <f t="shared" si="0"/>
        <v/>
      </c>
      <c r="F7" s="2"/>
      <c r="G7" s="3"/>
      <c r="H7" s="4"/>
      <c r="I7" s="2"/>
      <c r="J7" s="3"/>
    </row>
    <row r="8" spans="1:14" x14ac:dyDescent="0.25">
      <c r="B8" s="2"/>
      <c r="C8" s="2"/>
      <c r="D8" s="2"/>
      <c r="E8" s="3" t="str">
        <f t="shared" si="0"/>
        <v/>
      </c>
      <c r="F8" s="2"/>
      <c r="G8" s="3"/>
      <c r="H8" s="4"/>
      <c r="I8" s="2"/>
      <c r="J8" s="3"/>
    </row>
    <row r="9" spans="1:14" x14ac:dyDescent="0.25">
      <c r="B9" s="2"/>
      <c r="C9" s="2"/>
      <c r="D9" s="2"/>
      <c r="E9" s="3" t="str">
        <f t="shared" si="0"/>
        <v/>
      </c>
      <c r="F9" s="2"/>
      <c r="G9" s="3"/>
      <c r="H9" s="4"/>
      <c r="I9" s="2"/>
      <c r="J9" s="3"/>
    </row>
    <row r="10" spans="1:14" x14ac:dyDescent="0.25">
      <c r="B10" s="2"/>
      <c r="C10" s="2"/>
      <c r="D10" s="2"/>
      <c r="E10" s="3" t="str">
        <f t="shared" si="0"/>
        <v/>
      </c>
      <c r="F10" s="2"/>
      <c r="G10" s="3"/>
      <c r="H10" s="4"/>
      <c r="I10" s="2"/>
      <c r="J10" s="3"/>
    </row>
    <row r="11" spans="1:14" x14ac:dyDescent="0.25">
      <c r="B11" s="2"/>
      <c r="C11" s="2"/>
      <c r="D11" s="2"/>
      <c r="E11" s="3" t="str">
        <f t="shared" si="0"/>
        <v/>
      </c>
      <c r="F11" s="2"/>
      <c r="G11" s="3"/>
      <c r="H11" s="4"/>
      <c r="I11" s="2"/>
      <c r="J11" s="3"/>
    </row>
    <row r="12" spans="1:14" x14ac:dyDescent="0.25">
      <c r="B12" s="2"/>
      <c r="C12" s="2"/>
      <c r="D12" s="2"/>
      <c r="E12" s="3" t="str">
        <f t="shared" si="0"/>
        <v/>
      </c>
      <c r="F12" s="2"/>
      <c r="G12" s="3"/>
      <c r="H12" s="4"/>
      <c r="I12" s="2"/>
      <c r="J12" s="3"/>
    </row>
    <row r="13" spans="1:14" x14ac:dyDescent="0.25">
      <c r="B13" s="3" t="str">
        <f>CONCATENATE(B3," ",C3)</f>
        <v>Vukic Zlatan</v>
      </c>
      <c r="C13" s="2"/>
      <c r="D13" s="2"/>
      <c r="E13" s="3" t="str">
        <f t="shared" si="0"/>
        <v/>
      </c>
      <c r="F13" s="2"/>
      <c r="G13" s="3"/>
      <c r="H13" s="4"/>
      <c r="I13" s="2"/>
      <c r="J13" s="3"/>
      <c r="N13" s="1" t="str">
        <f>D3&amp;E3&amp;F3</f>
        <v>062/920711</v>
      </c>
    </row>
    <row r="14" spans="1:14" x14ac:dyDescent="0.25">
      <c r="B14" s="2"/>
      <c r="C14" s="2"/>
      <c r="D14" s="2"/>
      <c r="E14" s="3" t="str">
        <f t="shared" si="0"/>
        <v/>
      </c>
      <c r="F14" s="2"/>
      <c r="G14" s="3"/>
      <c r="H14" s="4"/>
      <c r="I14" s="2"/>
      <c r="J14" s="3"/>
      <c r="N14" s="1" t="str">
        <f>CONCATENATE(D3,"-",F3)</f>
        <v>062-920711</v>
      </c>
    </row>
    <row r="15" spans="1:14" x14ac:dyDescent="0.25">
      <c r="B15" s="2"/>
      <c r="C15" s="2"/>
      <c r="D15" s="2"/>
      <c r="E15" s="3" t="str">
        <f t="shared" si="0"/>
        <v/>
      </c>
      <c r="F15" s="2"/>
      <c r="G15" s="3"/>
      <c r="H15" s="4"/>
      <c r="I15" s="2"/>
      <c r="J15" s="3"/>
    </row>
    <row r="16" spans="1:14" x14ac:dyDescent="0.25">
      <c r="B16" s="3" t="str">
        <f>B3&amp;" "&amp;C3</f>
        <v>Vukic Zlatan</v>
      </c>
      <c r="C16" s="2"/>
      <c r="D16" s="2"/>
      <c r="E16" s="3" t="str">
        <f t="shared" si="0"/>
        <v/>
      </c>
      <c r="F16" s="2"/>
      <c r="G16" s="3"/>
      <c r="H16" s="4"/>
      <c r="I16" s="2"/>
      <c r="J16" s="3"/>
    </row>
    <row r="17" spans="2:10" x14ac:dyDescent="0.25">
      <c r="B17" s="2"/>
      <c r="C17" s="2"/>
      <c r="D17" s="2"/>
      <c r="E17" s="3" t="str">
        <f t="shared" si="0"/>
        <v/>
      </c>
      <c r="F17" s="2"/>
      <c r="G17" s="3"/>
      <c r="H17" s="4"/>
      <c r="I17" s="2"/>
      <c r="J17" s="3"/>
    </row>
    <row r="18" spans="2:10" x14ac:dyDescent="0.25">
      <c r="B18" s="2"/>
      <c r="C18" s="2"/>
      <c r="D18" s="2"/>
      <c r="E18" s="3" t="str">
        <f t="shared" si="0"/>
        <v/>
      </c>
      <c r="F18" s="2"/>
      <c r="G18" s="3"/>
      <c r="H18" s="4"/>
      <c r="I18" s="2"/>
      <c r="J18" s="3"/>
    </row>
    <row r="19" spans="2:10" x14ac:dyDescent="0.25">
      <c r="B19" s="2"/>
      <c r="C19" s="2"/>
      <c r="D19" s="2"/>
      <c r="E19" s="3" t="str">
        <f t="shared" si="0"/>
        <v/>
      </c>
      <c r="F19" s="2"/>
      <c r="G19" s="3"/>
      <c r="H19" s="4"/>
      <c r="I19" s="2"/>
      <c r="J19" s="3"/>
    </row>
    <row r="20" spans="2:10" x14ac:dyDescent="0.25">
      <c r="B20" s="3"/>
      <c r="C20" s="2"/>
      <c r="D20" s="2"/>
      <c r="E20" s="3" t="str">
        <f t="shared" si="0"/>
        <v/>
      </c>
      <c r="F20" s="2"/>
      <c r="G20" s="3"/>
      <c r="H20" s="4"/>
      <c r="I20" s="2"/>
      <c r="J20" s="3"/>
    </row>
    <row r="21" spans="2:10" x14ac:dyDescent="0.25">
      <c r="B21" s="2"/>
      <c r="C21" s="2"/>
      <c r="D21" s="2"/>
      <c r="E21" s="3" t="str">
        <f t="shared" si="0"/>
        <v/>
      </c>
      <c r="F21" s="2"/>
      <c r="G21" s="3"/>
      <c r="H21" s="4"/>
      <c r="I21" s="2"/>
      <c r="J21" s="3"/>
    </row>
  </sheetData>
  <mergeCells count="4">
    <mergeCell ref="A1:C1"/>
    <mergeCell ref="D1:F2"/>
    <mergeCell ref="G1:I1"/>
    <mergeCell ref="J1:J2"/>
  </mergeCells>
  <hyperlinks>
    <hyperlink ref="J3" r:id="rId1"/>
    <hyperlink ref="J4" r:id="rId2"/>
    <hyperlink ref="J5" r:id="rId3"/>
    <hyperlink ref="J6" r:id="rId4"/>
  </hyperlinks>
  <pageMargins left="0.7" right="0.7" top="0.75" bottom="0.75" header="0.3" footer="0.3"/>
  <pageSetup orientation="portrait" horizontalDpi="1200" verticalDpi="1200" r:id="rId5"/>
  <ignoredErrors>
    <ignoredError sqref="D3:D6 F3:F10 D9:D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Лист2!$A$2:$A$20</xm:f>
          </x14:formula1>
          <xm:sqref>A3:A21</xm:sqref>
        </x14:dataValidation>
        <x14:dataValidation type="list" allowBlank="1" showInputMessage="1" showErrorMessage="1">
          <x14:formula1>
            <xm:f>Лист2!$C$2:$C$20</xm:f>
          </x14:formula1>
          <xm:sqref>D3:D21</xm:sqref>
        </x14:dataValidation>
        <x14:dataValidation type="list" allowBlank="1" showInputMessage="1" showErrorMessage="1">
          <x14:formula1>
            <xm:f>Лист2!$A$2:$A$7</xm:f>
          </x14:formula1>
          <xm:sqref>K2:K24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"/>
  <dimension ref="A1:C20"/>
  <sheetViews>
    <sheetView workbookViewId="0">
      <selection activeCell="A3" sqref="A3"/>
    </sheetView>
  </sheetViews>
  <sheetFormatPr defaultColWidth="12.85546875" defaultRowHeight="15" x14ac:dyDescent="0.25"/>
  <cols>
    <col min="1" max="16384" width="12.85546875" style="1"/>
  </cols>
  <sheetData>
    <row r="1" spans="1:3" x14ac:dyDescent="0.25">
      <c r="A1" s="1" t="s">
        <v>2</v>
      </c>
      <c r="C1" s="1" t="s">
        <v>72</v>
      </c>
    </row>
    <row r="2" spans="1:3" x14ac:dyDescent="0.25">
      <c r="A2" s="1" t="s">
        <v>10</v>
      </c>
      <c r="C2" s="2" t="s">
        <v>73</v>
      </c>
    </row>
    <row r="3" spans="1:3" x14ac:dyDescent="0.25">
      <c r="A3" s="1" t="s">
        <v>11</v>
      </c>
      <c r="C3" s="2" t="s">
        <v>74</v>
      </c>
    </row>
    <row r="4" spans="1:3" x14ac:dyDescent="0.25">
      <c r="A4" s="1" t="s">
        <v>12</v>
      </c>
      <c r="C4" s="2" t="s">
        <v>75</v>
      </c>
    </row>
    <row r="5" spans="1:3" x14ac:dyDescent="0.25">
      <c r="A5" s="1" t="s">
        <v>13</v>
      </c>
      <c r="C5" s="2" t="s">
        <v>76</v>
      </c>
    </row>
    <row r="6" spans="1:3" x14ac:dyDescent="0.25">
      <c r="A6" s="1" t="s">
        <v>14</v>
      </c>
      <c r="C6" s="2" t="s">
        <v>77</v>
      </c>
    </row>
    <row r="7" spans="1:3" x14ac:dyDescent="0.25">
      <c r="A7" s="1" t="s">
        <v>15</v>
      </c>
      <c r="C7" s="2" t="s">
        <v>78</v>
      </c>
    </row>
    <row r="8" spans="1:3" x14ac:dyDescent="0.25">
      <c r="C8" s="2" t="s">
        <v>79</v>
      </c>
    </row>
    <row r="9" spans="1:3" x14ac:dyDescent="0.25">
      <c r="C9" s="2" t="s">
        <v>80</v>
      </c>
    </row>
    <row r="10" spans="1:3" x14ac:dyDescent="0.25">
      <c r="C10" s="2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2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</sheetData>
  <pageMargins left="0.7" right="0.7" top="0.75" bottom="0.75" header="0.3" footer="0.3"/>
  <ignoredErrors>
    <ignoredError sqref="C2:C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3"/>
  <dimension ref="A1:H20"/>
  <sheetViews>
    <sheetView workbookViewId="0">
      <selection activeCell="H10" sqref="H10"/>
    </sheetView>
  </sheetViews>
  <sheetFormatPr defaultRowHeight="15" x14ac:dyDescent="0.25"/>
  <cols>
    <col min="1" max="1" width="16" style="1" bestFit="1" customWidth="1"/>
    <col min="2" max="2" width="11.140625" style="1" bestFit="1" customWidth="1"/>
    <col min="3" max="3" width="29.5703125" style="1" bestFit="1" customWidth="1"/>
    <col min="4" max="4" width="13.42578125" style="1" bestFit="1" customWidth="1"/>
    <col min="5" max="5" width="16.42578125" style="1" bestFit="1" customWidth="1"/>
    <col min="6" max="6" width="21.42578125" style="1" bestFit="1" customWidth="1"/>
    <col min="7" max="7" width="21" style="1" bestFit="1" customWidth="1"/>
    <col min="8" max="16384" width="9.140625" style="1"/>
  </cols>
  <sheetData>
    <row r="1" spans="1:8" x14ac:dyDescent="0.25">
      <c r="A1" s="1" t="s">
        <v>25</v>
      </c>
      <c r="B1" s="1" t="s">
        <v>26</v>
      </c>
      <c r="C1" s="1" t="s">
        <v>27</v>
      </c>
      <c r="D1" s="1" t="s">
        <v>28</v>
      </c>
      <c r="E1" s="1" t="s">
        <v>69</v>
      </c>
      <c r="F1" s="1" t="s">
        <v>29</v>
      </c>
      <c r="G1" s="1" t="s">
        <v>30</v>
      </c>
    </row>
    <row r="2" spans="1:8" x14ac:dyDescent="0.25">
      <c r="A2" s="1">
        <v>1</v>
      </c>
      <c r="B2" s="1" t="s">
        <v>31</v>
      </c>
      <c r="C2" s="1" t="s">
        <v>50</v>
      </c>
      <c r="D2" s="6">
        <v>87.23</v>
      </c>
      <c r="E2" s="4">
        <v>500</v>
      </c>
      <c r="F2" s="7">
        <v>40966</v>
      </c>
      <c r="G2" s="1">
        <f>IFERROR(IF(ISBLANK(VLOOKUP(B2,Лист4!C:I,4,FALSE)),E2,E2-VLOOKUP(B2,Лист4!C:I,4,FALSE)),E2)</f>
        <v>489</v>
      </c>
    </row>
    <row r="3" spans="1:8" x14ac:dyDescent="0.25">
      <c r="A3" s="1">
        <v>2</v>
      </c>
      <c r="B3" s="1" t="s">
        <v>32</v>
      </c>
      <c r="C3" s="1" t="s">
        <v>51</v>
      </c>
      <c r="D3" s="6">
        <v>25.45</v>
      </c>
      <c r="E3" s="4">
        <v>750</v>
      </c>
      <c r="F3" s="7">
        <v>40966</v>
      </c>
      <c r="G3" s="1">
        <f>IFERROR(IF(ISBLANK(VLOOKUP(B3,Лист4!C:I,4,FALSE)),E3,E3-VLOOKUP(B3,Лист4!C:I,4,FALSE)),E3)</f>
        <v>750</v>
      </c>
    </row>
    <row r="4" spans="1:8" x14ac:dyDescent="0.25">
      <c r="A4" s="1">
        <v>3</v>
      </c>
      <c r="B4" s="1" t="s">
        <v>33</v>
      </c>
      <c r="C4" s="1" t="s">
        <v>55</v>
      </c>
      <c r="D4" s="6">
        <v>29.99</v>
      </c>
      <c r="E4" s="4">
        <v>1200</v>
      </c>
      <c r="F4" s="7">
        <v>40966</v>
      </c>
      <c r="G4" s="1">
        <f>IFERROR(IF(ISBLANK(VLOOKUP(B4,Лист4!C:I,4,FALSE)),E4,E4-VLOOKUP(B4,Лист4!C:I,4,FALSE)),E4)</f>
        <v>1167</v>
      </c>
    </row>
    <row r="5" spans="1:8" x14ac:dyDescent="0.25">
      <c r="A5" s="1">
        <v>4</v>
      </c>
      <c r="B5" s="1" t="s">
        <v>34</v>
      </c>
      <c r="C5" s="1" t="s">
        <v>52</v>
      </c>
      <c r="D5" s="6">
        <v>112.65</v>
      </c>
      <c r="E5" s="4">
        <v>150</v>
      </c>
      <c r="F5" s="7">
        <v>40966</v>
      </c>
      <c r="G5" s="1">
        <f>IFERROR(IF(ISBLANK(VLOOKUP(B5,Лист4!C:I,4,FALSE)),E5,E5-VLOOKUP(B5,Лист4!C:I,4,FALSE)),E5)</f>
        <v>99</v>
      </c>
    </row>
    <row r="6" spans="1:8" x14ac:dyDescent="0.25">
      <c r="A6" s="1">
        <v>5</v>
      </c>
      <c r="B6" s="1" t="s">
        <v>35</v>
      </c>
      <c r="C6" s="1" t="s">
        <v>53</v>
      </c>
      <c r="D6" s="6">
        <v>84.03</v>
      </c>
      <c r="E6" s="4">
        <v>400</v>
      </c>
      <c r="F6" s="7">
        <v>40966</v>
      </c>
      <c r="G6" s="1">
        <f>IFERROR(IF(ISBLANK(VLOOKUP(B6,Лист4!C:I,4,FALSE)),E6,E6-VLOOKUP(B6,Лист4!C:I,4,FALSE)),E6)</f>
        <v>375</v>
      </c>
    </row>
    <row r="7" spans="1:8" x14ac:dyDescent="0.25">
      <c r="A7" s="1">
        <v>6</v>
      </c>
      <c r="B7" s="1" t="s">
        <v>36</v>
      </c>
      <c r="C7" s="1" t="s">
        <v>54</v>
      </c>
      <c r="D7" s="6">
        <v>92.11</v>
      </c>
      <c r="E7" s="4">
        <v>360</v>
      </c>
      <c r="F7" s="7"/>
      <c r="G7" s="1">
        <f>IFERROR(IF(ISBLANK(VLOOKUP(B7,Лист4!C:I,4,FALSE)),E7,E7-VLOOKUP(B7,Лист4!C:I,4,FALSE)),E7)</f>
        <v>349</v>
      </c>
    </row>
    <row r="8" spans="1:8" x14ac:dyDescent="0.25">
      <c r="A8" s="1">
        <v>7</v>
      </c>
      <c r="B8" s="1" t="s">
        <v>37</v>
      </c>
      <c r="C8" s="1" t="s">
        <v>56</v>
      </c>
      <c r="D8" s="6">
        <v>100.19</v>
      </c>
      <c r="E8" s="4">
        <v>280</v>
      </c>
      <c r="F8" s="7">
        <v>40966</v>
      </c>
      <c r="G8" s="1">
        <f>IFERROR(IF(ISBLANK(VLOOKUP(B8,Лист4!C:I,4,FALSE)),E8,E8-VLOOKUP(B8,Лист4!C:I,4,FALSE)),E8)</f>
        <v>224</v>
      </c>
    </row>
    <row r="9" spans="1:8" x14ac:dyDescent="0.25">
      <c r="A9" s="1">
        <v>8</v>
      </c>
      <c r="B9" s="1" t="s">
        <v>38</v>
      </c>
      <c r="C9" s="1" t="s">
        <v>57</v>
      </c>
      <c r="D9" s="6">
        <v>108.27</v>
      </c>
      <c r="E9" s="4">
        <v>200</v>
      </c>
      <c r="F9" s="7">
        <v>40966</v>
      </c>
      <c r="G9" s="1">
        <f>IFERROR(IF(ISBLANK(VLOOKUP(B9,Лист4!C:I,4,FALSE)),E9,E9-VLOOKUP(B9,Лист4!C:I,4,FALSE)),E9)</f>
        <v>163</v>
      </c>
      <c r="H9" s="1" t="s">
        <v>94</v>
      </c>
    </row>
    <row r="10" spans="1:8" x14ac:dyDescent="0.25">
      <c r="A10" s="1">
        <v>9</v>
      </c>
      <c r="B10" s="1" t="s">
        <v>39</v>
      </c>
      <c r="C10" s="1" t="s">
        <v>58</v>
      </c>
      <c r="D10" s="6">
        <v>116.35</v>
      </c>
      <c r="E10" s="4">
        <v>120</v>
      </c>
      <c r="F10" s="7">
        <v>40966</v>
      </c>
      <c r="G10" s="1">
        <f>IFERROR(IF(ISBLANK(VLOOKUP(B10,Лист4!C:I,4,FALSE)),E10,E10-VLOOKUP(B10,Лист4!C:I,4,FALSE)),E10)</f>
        <v>87</v>
      </c>
    </row>
    <row r="11" spans="1:8" x14ac:dyDescent="0.25">
      <c r="A11" s="1">
        <v>10</v>
      </c>
      <c r="B11" s="1" t="s">
        <v>40</v>
      </c>
      <c r="C11" s="1" t="s">
        <v>59</v>
      </c>
      <c r="D11" s="6">
        <v>124.43</v>
      </c>
      <c r="E11" s="4">
        <v>800</v>
      </c>
      <c r="F11" s="7"/>
      <c r="G11" s="1">
        <f>IFERROR(IF(ISBLANK(VLOOKUP(B11,Лист4!C:I,4,FALSE)),E11,E11-VLOOKUP(B11,Лист4!C:I,4,FALSE)),E11)</f>
        <v>800</v>
      </c>
    </row>
    <row r="12" spans="1:8" x14ac:dyDescent="0.25">
      <c r="A12" s="1">
        <v>11</v>
      </c>
      <c r="B12" s="1" t="s">
        <v>41</v>
      </c>
      <c r="C12" s="1" t="s">
        <v>60</v>
      </c>
      <c r="D12" s="6">
        <v>132.51</v>
      </c>
      <c r="E12" s="4">
        <v>50</v>
      </c>
      <c r="F12" s="7">
        <v>40966</v>
      </c>
      <c r="G12" s="1">
        <f>IFERROR(IF(ISBLANK(VLOOKUP(B12,Лист4!C:I,4,FALSE)),E12,E12-VLOOKUP(B12,Лист4!C:I,4,FALSE)),E12)</f>
        <v>50</v>
      </c>
    </row>
    <row r="13" spans="1:8" x14ac:dyDescent="0.25">
      <c r="A13" s="1">
        <v>12</v>
      </c>
      <c r="B13" s="1" t="s">
        <v>42</v>
      </c>
      <c r="C13" s="1" t="s">
        <v>61</v>
      </c>
      <c r="D13" s="6">
        <v>140.59</v>
      </c>
      <c r="E13" s="4">
        <v>500</v>
      </c>
      <c r="F13" s="7">
        <v>40966</v>
      </c>
      <c r="G13" s="1">
        <f>IFERROR(IF(ISBLANK(VLOOKUP(B13,Лист4!C:I,4,FALSE)),E13,E13-VLOOKUP(B13,Лист4!C:I,4,FALSE)),E13)</f>
        <v>500</v>
      </c>
    </row>
    <row r="14" spans="1:8" x14ac:dyDescent="0.25">
      <c r="A14" s="1">
        <v>13</v>
      </c>
      <c r="B14" s="1" t="s">
        <v>43</v>
      </c>
      <c r="C14" s="1" t="s">
        <v>62</v>
      </c>
      <c r="D14" s="6">
        <v>148.66999999999999</v>
      </c>
      <c r="E14" s="4">
        <v>200</v>
      </c>
      <c r="F14" s="7">
        <v>40966</v>
      </c>
      <c r="G14" s="1">
        <f>IFERROR(IF(ISBLANK(VLOOKUP(B14,Лист4!C:I,4,FALSE)),E14,E14-VLOOKUP(B14,Лист4!C:I,4,FALSE)),E14)</f>
        <v>200</v>
      </c>
    </row>
    <row r="15" spans="1:8" x14ac:dyDescent="0.25">
      <c r="A15" s="1">
        <v>14</v>
      </c>
      <c r="B15" s="1" t="s">
        <v>44</v>
      </c>
      <c r="C15" s="1" t="s">
        <v>63</v>
      </c>
      <c r="D15" s="6">
        <v>156.75</v>
      </c>
      <c r="E15" s="4">
        <v>350</v>
      </c>
      <c r="F15" s="7">
        <v>40966</v>
      </c>
      <c r="G15" s="1">
        <f>IFERROR(IF(ISBLANK(VLOOKUP(B15,Лист4!C:I,4,FALSE)),E15,E15-VLOOKUP(B15,Лист4!C:I,4,FALSE)),E15)</f>
        <v>350</v>
      </c>
    </row>
    <row r="16" spans="1:8" x14ac:dyDescent="0.25">
      <c r="A16" s="1">
        <v>15</v>
      </c>
      <c r="B16" s="1" t="s">
        <v>45</v>
      </c>
      <c r="C16" s="1" t="s">
        <v>64</v>
      </c>
      <c r="D16" s="6">
        <v>164.83</v>
      </c>
      <c r="E16" s="4">
        <v>80</v>
      </c>
      <c r="F16" s="7"/>
      <c r="G16" s="1">
        <f>IFERROR(IF(ISBLANK(VLOOKUP(B16,Лист4!C:I,4,FALSE)),E16,E16-VLOOKUP(B16,Лист4!C:I,4,FALSE)),E16)</f>
        <v>80</v>
      </c>
    </row>
    <row r="17" spans="1:7" x14ac:dyDescent="0.25">
      <c r="A17" s="1">
        <v>16</v>
      </c>
      <c r="B17" s="1" t="s">
        <v>46</v>
      </c>
      <c r="C17" s="1" t="s">
        <v>65</v>
      </c>
      <c r="D17" s="6">
        <v>172.91</v>
      </c>
      <c r="E17" s="4">
        <v>25</v>
      </c>
      <c r="F17" s="7">
        <v>40966</v>
      </c>
      <c r="G17" s="1">
        <f>IFERROR(IF(ISBLANK(VLOOKUP(B17,Лист4!C:I,4,FALSE)),E17,E17-VLOOKUP(B17,Лист4!C:I,4,FALSE)),E17)</f>
        <v>-24</v>
      </c>
    </row>
    <row r="18" spans="1:7" x14ac:dyDescent="0.25">
      <c r="A18" s="1">
        <v>17</v>
      </c>
      <c r="B18" s="1" t="s">
        <v>47</v>
      </c>
      <c r="C18" s="1" t="s">
        <v>66</v>
      </c>
      <c r="D18" s="6">
        <v>180.99</v>
      </c>
      <c r="E18" s="4">
        <v>130</v>
      </c>
      <c r="F18" s="7">
        <v>40966</v>
      </c>
      <c r="G18" s="1">
        <f>IFERROR(IF(ISBLANK(VLOOKUP(B18,Лист4!C:I,4,FALSE)),E18,E18-VLOOKUP(B18,Лист4!C:I,4,FALSE)),E18)</f>
        <v>130</v>
      </c>
    </row>
    <row r="19" spans="1:7" x14ac:dyDescent="0.25">
      <c r="A19" s="1">
        <v>18</v>
      </c>
      <c r="B19" s="1" t="s">
        <v>48</v>
      </c>
      <c r="C19" s="1" t="s">
        <v>67</v>
      </c>
      <c r="D19" s="6">
        <v>189.07</v>
      </c>
      <c r="E19" s="4">
        <v>100</v>
      </c>
      <c r="F19" s="7">
        <v>40966</v>
      </c>
      <c r="G19" s="1">
        <f>IFERROR(IF(ISBLANK(VLOOKUP(B19,Лист4!C:I,4,FALSE)),E19,E19-VLOOKUP(B19,Лист4!C:I,4,FALSE)),E19)</f>
        <v>100</v>
      </c>
    </row>
    <row r="20" spans="1:7" x14ac:dyDescent="0.25">
      <c r="A20" s="1">
        <v>19</v>
      </c>
      <c r="B20" s="1" t="s">
        <v>49</v>
      </c>
      <c r="C20" s="1" t="s">
        <v>68</v>
      </c>
      <c r="D20" s="6">
        <v>197.15</v>
      </c>
      <c r="E20" s="4">
        <v>400</v>
      </c>
      <c r="F20" s="7">
        <v>40966</v>
      </c>
      <c r="G20" s="1">
        <f>IFERROR(IF(ISBLANK(VLOOKUP(B20,Лист4!C:I,4,FALSE)),E20,E20-VLOOKUP(B20,Лист4!C:I,4,FALSE)),E20)</f>
        <v>400</v>
      </c>
    </row>
  </sheetData>
  <autoFilter ref="A1:G20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4"/>
  <dimension ref="A1:I58"/>
  <sheetViews>
    <sheetView tabSelected="1" workbookViewId="0">
      <selection activeCell="E31" sqref="E31"/>
    </sheetView>
  </sheetViews>
  <sheetFormatPr defaultColWidth="16.28515625" defaultRowHeight="15" x14ac:dyDescent="0.25"/>
  <cols>
    <col min="1" max="1" width="11.42578125" style="1" bestFit="1" customWidth="1"/>
    <col min="2" max="2" width="15.28515625" style="1" bestFit="1" customWidth="1"/>
    <col min="3" max="3" width="16.42578125" style="1" bestFit="1" customWidth="1"/>
    <col min="4" max="5" width="29.5703125" style="1" bestFit="1" customWidth="1"/>
    <col min="6" max="6" width="6" style="1" bestFit="1" customWidth="1"/>
    <col min="7" max="7" width="16.5703125" style="1" bestFit="1" customWidth="1"/>
    <col min="8" max="8" width="11.85546875" style="1" bestFit="1" customWidth="1"/>
    <col min="9" max="9" width="30.28515625" style="1" bestFit="1" customWidth="1"/>
    <col min="10" max="16384" width="16.28515625" style="1"/>
  </cols>
  <sheetData>
    <row r="1" spans="1:9" x14ac:dyDescent="0.25">
      <c r="A1" s="1" t="s">
        <v>25</v>
      </c>
      <c r="B1" s="1" t="s">
        <v>86</v>
      </c>
      <c r="C1" s="1" t="s">
        <v>87</v>
      </c>
      <c r="D1" s="1" t="s">
        <v>27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93</v>
      </c>
    </row>
    <row r="2" spans="1:9" x14ac:dyDescent="0.25">
      <c r="A2" s="1">
        <v>1</v>
      </c>
      <c r="B2" s="1" t="s">
        <v>92</v>
      </c>
      <c r="C2" s="1" t="s">
        <v>33</v>
      </c>
      <c r="D2" s="1" t="str">
        <f>IF(ISBLANK(C2),"",VLOOKUP(C2,Лист3!B:F,2,FALSE))</f>
        <v>Pez bombone sa princezom</v>
      </c>
      <c r="E2" s="6">
        <f>IF(ISBLANK(C2),"",VLOOKUP(C2,Лист3!B:F,3,FALSE))</f>
        <v>29.99</v>
      </c>
      <c r="F2" s="1">
        <v>33</v>
      </c>
      <c r="G2" s="6">
        <f>IFERROR(E2*F2,"")</f>
        <v>989.67</v>
      </c>
      <c r="I2" s="1" t="str">
        <f>IF(ISBLANK(F2),"",IF(F2&gt;VLOOKUP(C2,Лист3!B:G,6,FALSE),"ne dovoljno robe u magacinu","transfer odobren"))</f>
        <v>transfer odobren</v>
      </c>
    </row>
    <row r="3" spans="1:9" x14ac:dyDescent="0.25">
      <c r="A3" s="1">
        <v>2</v>
      </c>
      <c r="C3" s="1" t="s">
        <v>34</v>
      </c>
      <c r="D3" s="1" t="str">
        <f>IF(ISBLANK(C3),"",VLOOKUP(C3,Лист3!B:F,2,FALSE))</f>
        <v>Kinder jaje</v>
      </c>
      <c r="E3" s="6">
        <f>IF(ISBLANK(C3),"",VLOOKUP(C3,Лист3!B:F,3,FALSE))</f>
        <v>112.65</v>
      </c>
      <c r="F3" s="1">
        <v>51</v>
      </c>
      <c r="G3" s="6">
        <f t="shared" ref="G3:G45" si="0">IFERROR(E3*F3,"")</f>
        <v>5745.1500000000005</v>
      </c>
      <c r="I3" s="1" t="str">
        <f>IF(ISBLANK(F3),"",IF(F3&gt;VLOOKUP(C3,Лист3!B:G,6,FALSE),"ne dovoljno robe u magacinu","transfer odobren"))</f>
        <v>transfer odobren</v>
      </c>
    </row>
    <row r="4" spans="1:9" x14ac:dyDescent="0.25">
      <c r="A4" s="1">
        <v>3</v>
      </c>
      <c r="C4" s="1" t="s">
        <v>35</v>
      </c>
      <c r="D4" s="1" t="str">
        <f>IF(ISBLANK(C4),"",VLOOKUP(C4,Лист3!B:F,2,FALSE))</f>
        <v>Kinder cokolada</v>
      </c>
      <c r="E4" s="6">
        <f>IF(ISBLANK(C4),"",VLOOKUP(C4,Лист3!B:F,3,FALSE))</f>
        <v>84.03</v>
      </c>
      <c r="F4" s="1">
        <v>25</v>
      </c>
      <c r="G4" s="6">
        <f t="shared" si="0"/>
        <v>2100.75</v>
      </c>
      <c r="I4" s="1" t="str">
        <f>IF(ISBLANK(F4),"",IF(F4&gt;VLOOKUP(C4,Лист3!B:G,6,FALSE),"ne dovoljno robe u magacinu","transfer odobren"))</f>
        <v>transfer odobren</v>
      </c>
    </row>
    <row r="5" spans="1:9" x14ac:dyDescent="0.25">
      <c r="A5" s="1">
        <v>4</v>
      </c>
      <c r="C5" s="1" t="s">
        <v>36</v>
      </c>
      <c r="D5" s="1" t="str">
        <f>IF(ISBLANK(C5),"",VLOOKUP(C5,Лист3!B:F,2,FALSE))</f>
        <v>Smoki</v>
      </c>
      <c r="E5" s="6">
        <f>IF(ISBLANK(C5),"",VLOOKUP(C5,Лист3!B:F,3,FALSE))</f>
        <v>92.11</v>
      </c>
      <c r="F5" s="1">
        <v>11</v>
      </c>
      <c r="G5" s="6">
        <f t="shared" si="0"/>
        <v>1013.21</v>
      </c>
      <c r="I5" s="1" t="str">
        <f>IF(ISBLANK(F5),"",IF(F5&gt;VLOOKUP(C5,Лист3!B:G,6,FALSE),"ne dovoljno robe u magacinu","transfer odobren"))</f>
        <v>transfer odobren</v>
      </c>
    </row>
    <row r="6" spans="1:9" x14ac:dyDescent="0.25">
      <c r="A6" s="1">
        <v>5</v>
      </c>
      <c r="C6" s="1" t="s">
        <v>37</v>
      </c>
      <c r="D6" s="1" t="str">
        <f>IF(ISBLANK(C6),"",VLOOKUP(C6,Лист3!B:F,2,FALSE))</f>
        <v>Perece</v>
      </c>
      <c r="E6" s="6">
        <f>IF(ISBLANK(C6),"",VLOOKUP(C6,Лист3!B:F,3,FALSE))</f>
        <v>100.19</v>
      </c>
      <c r="F6" s="1">
        <v>56</v>
      </c>
      <c r="G6" s="6">
        <f t="shared" si="0"/>
        <v>5610.6399999999994</v>
      </c>
      <c r="I6" s="1" t="str">
        <f>IF(ISBLANK(F6),"",IF(F6&gt;VLOOKUP(C6,Лист3!B:G,6,FALSE),"ne dovoljno robe u magacinu","transfer odobren"))</f>
        <v>transfer odobren</v>
      </c>
    </row>
    <row r="7" spans="1:9" x14ac:dyDescent="0.25">
      <c r="A7" s="1">
        <v>6</v>
      </c>
      <c r="C7" s="1" t="s">
        <v>38</v>
      </c>
      <c r="D7" s="1" t="str">
        <f>IF(ISBLANK(C7),"",VLOOKUP(C7,Лист3!B:F,2,FALSE))</f>
        <v>Grisine</v>
      </c>
      <c r="E7" s="6">
        <f>IF(ISBLANK(C7),"",VLOOKUP(C7,Лист3!B:F,3,FALSE))</f>
        <v>108.27</v>
      </c>
      <c r="F7" s="1">
        <v>37</v>
      </c>
      <c r="G7" s="6">
        <f t="shared" si="0"/>
        <v>4005.99</v>
      </c>
      <c r="I7" s="1" t="str">
        <f>IF(ISBLANK(F7),"",IF(F7&gt;VLOOKUP(C7,Лист3!B:G,6,FALSE),"ne dovoljno robe u magacinu","transfer odobren"))</f>
        <v>transfer odobren</v>
      </c>
    </row>
    <row r="8" spans="1:9" x14ac:dyDescent="0.25">
      <c r="A8" s="1">
        <v>7</v>
      </c>
      <c r="C8" s="1" t="s">
        <v>39</v>
      </c>
      <c r="D8" s="1" t="str">
        <f>IF(ISBLANK(C8),"",VLOOKUP(C8,Лист3!B:F,2,FALSE))</f>
        <v>Plazma</v>
      </c>
      <c r="E8" s="6">
        <f>IF(ISBLANK(C8),"",VLOOKUP(C8,Лист3!B:F,3,FALSE))</f>
        <v>116.35</v>
      </c>
      <c r="F8" s="1">
        <v>33</v>
      </c>
      <c r="G8" s="6">
        <f t="shared" si="0"/>
        <v>3839.5499999999997</v>
      </c>
      <c r="I8" s="1" t="str">
        <f>IF(ISBLANK(F8),"",IF(F8&gt;VLOOKUP(C8,Лист3!B:G,6,FALSE),"ne dovoljno robe u magacinu","transfer odobren"))</f>
        <v>transfer odobren</v>
      </c>
    </row>
    <row r="9" spans="1:9" x14ac:dyDescent="0.25">
      <c r="A9" s="1">
        <v>8</v>
      </c>
      <c r="C9" s="1" t="s">
        <v>35</v>
      </c>
      <c r="D9" s="1" t="str">
        <f>IF(ISBLANK(C9),"",VLOOKUP(C9,Лист3!B:F,2,FALSE))</f>
        <v>Kinder cokolada</v>
      </c>
      <c r="E9" s="6">
        <f>IF(ISBLANK(C9),"",VLOOKUP(C9,Лист3!B:F,3,FALSE))</f>
        <v>84.03</v>
      </c>
      <c r="F9" s="1">
        <v>49</v>
      </c>
      <c r="G9" s="6">
        <f t="shared" si="0"/>
        <v>4117.47</v>
      </c>
      <c r="I9" s="1" t="str">
        <f>IF(ISBLANK(F9),"",IF(F9&gt;VLOOKUP(C9,Лист3!B:G,6,FALSE),"ne dovoljno robe u magacinu","transfer odobren"))</f>
        <v>transfer odobren</v>
      </c>
    </row>
    <row r="10" spans="1:9" x14ac:dyDescent="0.25">
      <c r="A10" s="1">
        <v>9</v>
      </c>
      <c r="C10" s="1" t="s">
        <v>36</v>
      </c>
      <c r="D10" s="1" t="str">
        <f>IF(ISBLANK(C10),"",VLOOKUP(C10,Лист3!B:F,2,FALSE))</f>
        <v>Smoki</v>
      </c>
      <c r="E10" s="6">
        <f>IF(ISBLANK(C10),"",VLOOKUP(C10,Лист3!B:F,3,FALSE))</f>
        <v>92.11</v>
      </c>
      <c r="F10" s="1">
        <v>12</v>
      </c>
      <c r="G10" s="6">
        <f t="shared" si="0"/>
        <v>1105.32</v>
      </c>
      <c r="I10" s="1" t="str">
        <f>IF(ISBLANK(F10),"",IF(F10&gt;VLOOKUP(C10,Лист3!B:G,6,FALSE),"ne dovoljno robe u magacinu","transfer odobren"))</f>
        <v>transfer odobren</v>
      </c>
    </row>
    <row r="11" spans="1:9" x14ac:dyDescent="0.25">
      <c r="A11" s="1">
        <v>10</v>
      </c>
      <c r="C11" s="1" t="s">
        <v>37</v>
      </c>
      <c r="D11" s="1" t="str">
        <f>IF(ISBLANK(C11),"",VLOOKUP(C11,Лист3!B:F,2,FALSE))</f>
        <v>Perece</v>
      </c>
      <c r="E11" s="6">
        <f>IF(ISBLANK(C11),"",VLOOKUP(C11,Лист3!B:F,3,FALSE))</f>
        <v>100.19</v>
      </c>
      <c r="F11" s="1">
        <v>39.4</v>
      </c>
      <c r="G11" s="6">
        <f t="shared" si="0"/>
        <v>3947.4859999999999</v>
      </c>
      <c r="I11" s="1" t="str">
        <f>IF(ISBLANK(F11),"",IF(F11&gt;VLOOKUP(C11,Лист3!B:G,6,FALSE),"ne dovoljno robe u magacinu","transfer odobren"))</f>
        <v>transfer odobren</v>
      </c>
    </row>
    <row r="12" spans="1:9" x14ac:dyDescent="0.25">
      <c r="A12" s="1">
        <v>11</v>
      </c>
      <c r="C12" s="1" t="s">
        <v>38</v>
      </c>
      <c r="D12" s="1" t="str">
        <f>IF(ISBLANK(C12),"",VLOOKUP(C12,Лист3!B:F,2,FALSE))</f>
        <v>Grisine</v>
      </c>
      <c r="E12" s="6">
        <f>IF(ISBLANK(C12),"",VLOOKUP(C12,Лист3!B:F,3,FALSE))</f>
        <v>108.27</v>
      </c>
      <c r="F12" s="1">
        <v>18</v>
      </c>
      <c r="G12" s="6">
        <f t="shared" si="0"/>
        <v>1948.86</v>
      </c>
      <c r="I12" s="1" t="str">
        <f>IF(ISBLANK(F12),"",IF(F12&gt;VLOOKUP(C12,Лист3!B:G,6,FALSE),"ne dovoljno robe u magacinu","transfer odobren"))</f>
        <v>transfer odobren</v>
      </c>
    </row>
    <row r="13" spans="1:9" x14ac:dyDescent="0.25">
      <c r="A13" s="1">
        <v>12</v>
      </c>
      <c r="C13" s="1" t="s">
        <v>39</v>
      </c>
      <c r="D13" s="1" t="str">
        <f>IF(ISBLANK(C13),"",VLOOKUP(C13,Лист3!B:F,2,FALSE))</f>
        <v>Plazma</v>
      </c>
      <c r="E13" s="6">
        <f>IF(ISBLANK(C13),"",VLOOKUP(C13,Лист3!B:F,3,FALSE))</f>
        <v>116.35</v>
      </c>
      <c r="F13" s="1">
        <v>62</v>
      </c>
      <c r="G13" s="6">
        <f t="shared" si="0"/>
        <v>7213.7</v>
      </c>
      <c r="I13" s="1" t="str">
        <f>IF(ISBLANK(F13),"",IF(F13&gt;VLOOKUP(C13,Лист3!B:G,6,FALSE),"ne dovoljno robe u magacinu","transfer odobren"))</f>
        <v>transfer odobren</v>
      </c>
    </row>
    <row r="14" spans="1:9" x14ac:dyDescent="0.25">
      <c r="A14" s="1">
        <v>13</v>
      </c>
      <c r="C14" s="1" t="s">
        <v>33</v>
      </c>
      <c r="D14" s="1" t="str">
        <f>IF(ISBLANK(C14),"",VLOOKUP(C14,Лист3!B:F,2,FALSE))</f>
        <v>Pez bombone sa princezom</v>
      </c>
      <c r="E14" s="6">
        <f>IF(ISBLANK(C14),"",VLOOKUP(C14,Лист3!B:F,3,FALSE))</f>
        <v>29.99</v>
      </c>
      <c r="F14" s="1">
        <v>51</v>
      </c>
      <c r="G14" s="6">
        <f t="shared" si="0"/>
        <v>1529.49</v>
      </c>
      <c r="I14" s="1" t="str">
        <f>IF(ISBLANK(F14),"",IF(F14&gt;VLOOKUP(C14,Лист3!B:G,6,FALSE),"ne dovoljno robe u magacinu","transfer odobren"))</f>
        <v>transfer odobren</v>
      </c>
    </row>
    <row r="15" spans="1:9" x14ac:dyDescent="0.25">
      <c r="A15" s="1">
        <v>14</v>
      </c>
      <c r="C15" s="1" t="s">
        <v>34</v>
      </c>
      <c r="D15" s="1" t="str">
        <f>IF(ISBLANK(C15),"",VLOOKUP(C15,Лист3!B:F,2,FALSE))</f>
        <v>Kinder jaje</v>
      </c>
      <c r="E15" s="6">
        <f>IF(ISBLANK(C15),"",VLOOKUP(C15,Лист3!B:F,3,FALSE))</f>
        <v>112.65</v>
      </c>
      <c r="F15" s="1">
        <v>25</v>
      </c>
      <c r="G15" s="6">
        <f t="shared" si="0"/>
        <v>2816.25</v>
      </c>
      <c r="I15" s="1" t="str">
        <f>IF(ISBLANK(F15),"",IF(F15&gt;VLOOKUP(C15,Лист3!B:G,6,FALSE),"ne dovoljno robe u magacinu","transfer odobren"))</f>
        <v>transfer odobren</v>
      </c>
    </row>
    <row r="16" spans="1:9" x14ac:dyDescent="0.25">
      <c r="A16" s="1">
        <v>15</v>
      </c>
      <c r="C16" s="1" t="s">
        <v>31</v>
      </c>
      <c r="D16" s="1" t="str">
        <f>IF(ISBLANK(C16),"",VLOOKUP(C16,Лист3!B:F,2,FALSE))</f>
        <v>Gumene bombone</v>
      </c>
      <c r="E16" s="6">
        <f>IF(ISBLANK(C16),"",VLOOKUP(C16,Лист3!B:F,3,FALSE))</f>
        <v>87.23</v>
      </c>
      <c r="F16" s="1">
        <v>11</v>
      </c>
      <c r="G16" s="6">
        <f t="shared" si="0"/>
        <v>959.53000000000009</v>
      </c>
      <c r="I16" s="1" t="str">
        <f>IF(ISBLANK(F16),"",IF(F16&gt;VLOOKUP(C16,Лист3!B:G,6,FALSE),"ne dovoljno robe u magacinu","transfer odobren"))</f>
        <v>transfer odobren</v>
      </c>
    </row>
    <row r="17" spans="1:9" x14ac:dyDescent="0.25">
      <c r="A17" s="1">
        <v>16</v>
      </c>
      <c r="C17" s="1" t="s">
        <v>36</v>
      </c>
      <c r="D17" s="1" t="str">
        <f>IF(ISBLANK(C17),"",VLOOKUP(C17,Лист3!B:F,2,FALSE))</f>
        <v>Smoki</v>
      </c>
      <c r="E17" s="6">
        <f>IF(ISBLANK(C17),"",VLOOKUP(C17,Лист3!B:F,3,FALSE))</f>
        <v>92.11</v>
      </c>
      <c r="F17" s="1">
        <v>56</v>
      </c>
      <c r="G17" s="6">
        <f t="shared" si="0"/>
        <v>5158.16</v>
      </c>
      <c r="I17" s="1" t="str">
        <f>IF(ISBLANK(F17),"",IF(F17&gt;VLOOKUP(C17,Лист3!B:G,6,FALSE),"ne dovoljno robe u magacinu","transfer odobren"))</f>
        <v>transfer odobren</v>
      </c>
    </row>
    <row r="18" spans="1:9" x14ac:dyDescent="0.25">
      <c r="A18" s="1">
        <v>17</v>
      </c>
      <c r="C18" s="1" t="s">
        <v>37</v>
      </c>
      <c r="D18" s="1" t="str">
        <f>IF(ISBLANK(C18),"",VLOOKUP(C18,Лист3!B:F,2,FALSE))</f>
        <v>Perece</v>
      </c>
      <c r="E18" s="6">
        <f>IF(ISBLANK(C18),"",VLOOKUP(C18,Лист3!B:F,3,FALSE))</f>
        <v>100.19</v>
      </c>
      <c r="F18" s="1">
        <v>37</v>
      </c>
      <c r="G18" s="6">
        <f t="shared" si="0"/>
        <v>3707.0299999999997</v>
      </c>
      <c r="I18" s="1" t="str">
        <f>IF(ISBLANK(F18),"",IF(F18&gt;VLOOKUP(C18,Лист3!B:G,6,FALSE),"ne dovoljno robe u magacinu","transfer odobren"))</f>
        <v>transfer odobren</v>
      </c>
    </row>
    <row r="19" spans="1:9" x14ac:dyDescent="0.25">
      <c r="A19" s="1">
        <v>18</v>
      </c>
      <c r="C19" s="1" t="s">
        <v>34</v>
      </c>
      <c r="D19" s="1" t="str">
        <f>IF(ISBLANK(C19),"",VLOOKUP(C19,Лист3!B:F,2,FALSE))</f>
        <v>Kinder jaje</v>
      </c>
      <c r="E19" s="6">
        <f>IF(ISBLANK(C19),"",VLOOKUP(C19,Лист3!B:F,3,FALSE))</f>
        <v>112.65</v>
      </c>
      <c r="F19" s="1">
        <v>62</v>
      </c>
      <c r="G19" s="6">
        <f t="shared" si="0"/>
        <v>6984.3</v>
      </c>
      <c r="I19" s="1" t="str">
        <f>IF(ISBLANK(F19),"",IF(F19&gt;VLOOKUP(C19,Лист3!B:G,6,FALSE),"ne dovoljno robe u magacinu","transfer odobren"))</f>
        <v>transfer odobren</v>
      </c>
    </row>
    <row r="20" spans="1:9" x14ac:dyDescent="0.25">
      <c r="A20" s="1">
        <v>19</v>
      </c>
      <c r="C20" s="1" t="s">
        <v>46</v>
      </c>
      <c r="D20" s="1" t="str">
        <f>IF(ISBLANK(C20),"",VLOOKUP(C20,Лист3!B:F,2,FALSE))</f>
        <v>Hleb</v>
      </c>
      <c r="E20" s="6">
        <f>IF(ISBLANK(C20),"",VLOOKUP(C20,Лист3!B:F,3,FALSE))</f>
        <v>172.91</v>
      </c>
      <c r="F20" s="1">
        <v>49</v>
      </c>
      <c r="G20" s="6">
        <f t="shared" si="0"/>
        <v>8472.59</v>
      </c>
      <c r="I20" s="1" t="str">
        <f>IF(ISBLANK(F20),"",IF(F20&gt;VLOOKUP(C20,Лист3!B:G,6,FALSE),"ne dovoljno robe u magacinu","transfer odobren"))</f>
        <v>ne dovoljno robe u magacinu</v>
      </c>
    </row>
    <row r="21" spans="1:9" x14ac:dyDescent="0.25">
      <c r="A21" s="1">
        <v>20</v>
      </c>
      <c r="C21" s="1" t="s">
        <v>31</v>
      </c>
      <c r="D21" s="1" t="str">
        <f>IF(ISBLANK(C21),"",VLOOKUP(C21,Лист3!B:F,2,FALSE))</f>
        <v>Gumene bombone</v>
      </c>
      <c r="E21" s="6">
        <f>IF(ISBLANK(C21),"",VLOOKUP(C21,Лист3!B:F,3,FALSE))</f>
        <v>87.23</v>
      </c>
      <c r="F21" s="1">
        <v>89</v>
      </c>
      <c r="G21" s="6">
        <f t="shared" si="0"/>
        <v>7763.47</v>
      </c>
      <c r="I21" s="1" t="str">
        <f>IF(ISBLANK(F21),"",IF(F21&gt;VLOOKUP(C21,Лист3!B:G,6,FALSE),"ne dovoljno robe u magacinu","transfer odobren"))</f>
        <v>transfer odobren</v>
      </c>
    </row>
    <row r="22" spans="1:9" x14ac:dyDescent="0.25">
      <c r="A22" s="1">
        <v>21</v>
      </c>
      <c r="C22" s="1" t="s">
        <v>36</v>
      </c>
      <c r="D22" s="1" t="str">
        <f>IF(ISBLANK(C22),"",VLOOKUP(C22,Лист3!B:F,2,FALSE))</f>
        <v>Smoki</v>
      </c>
      <c r="E22" s="6">
        <f>IF(ISBLANK(C22),"",VLOOKUP(C22,Лист3!B:F,3,FALSE))</f>
        <v>92.11</v>
      </c>
      <c r="G22" s="6">
        <f t="shared" si="0"/>
        <v>0</v>
      </c>
      <c r="I22" s="1" t="str">
        <f>IF(ISBLANK(F22),"",IF(F22&gt;VLOOKUP(C22,Лист3!B:G,6,FALSE),"ne dovoljno robe u magacinu","transfer odobren"))</f>
        <v/>
      </c>
    </row>
    <row r="23" spans="1:9" x14ac:dyDescent="0.25">
      <c r="A23" s="1">
        <v>22</v>
      </c>
      <c r="D23" s="1" t="str">
        <f>IF(ISBLANK(C23),"",VLOOKUP(C23,Лист3!B:F,2,FALSE))</f>
        <v/>
      </c>
      <c r="E23" s="6" t="str">
        <f>IF(ISBLANK(C23),"",VLOOKUP(C23,Лист3!B:F,3,FALSE))</f>
        <v/>
      </c>
      <c r="G23" s="6" t="str">
        <f t="shared" si="0"/>
        <v/>
      </c>
      <c r="I23" s="1" t="str">
        <f>IF(ISBLANK(F23),"",IF(F23&gt;VLOOKUP(C23,Лист3!B:G,6,FALSE),"ne dovoljno robe u magacinu","transfer odobren"))</f>
        <v/>
      </c>
    </row>
    <row r="24" spans="1:9" x14ac:dyDescent="0.25">
      <c r="A24" s="1">
        <v>23</v>
      </c>
      <c r="D24" s="1" t="str">
        <f>IF(ISBLANK(C24),"",VLOOKUP(C24,Лист3!B:F,2,FALSE))</f>
        <v/>
      </c>
      <c r="E24" s="6" t="str">
        <f>IF(ISBLANK(C24),"",VLOOKUP(C24,Лист3!B:F,3,FALSE))</f>
        <v/>
      </c>
      <c r="G24" s="6" t="str">
        <f t="shared" si="0"/>
        <v/>
      </c>
      <c r="I24" s="1" t="str">
        <f>IF(ISBLANK(F24),"",IF(F24&gt;VLOOKUP(C24,Лист3!B:G,6,FALSE),"ne dovoljno robe u magacinu","transfer odobren"))</f>
        <v/>
      </c>
    </row>
    <row r="25" spans="1:9" x14ac:dyDescent="0.25">
      <c r="A25" s="1">
        <v>24</v>
      </c>
      <c r="D25" s="1" t="str">
        <f>IF(ISBLANK(C25),"",VLOOKUP(C25,Лист3!B:F,2,FALSE))</f>
        <v/>
      </c>
      <c r="E25" s="6" t="str">
        <f>IF(ISBLANK(C25),"",VLOOKUP(C25,Лист3!B:F,3,FALSE))</f>
        <v/>
      </c>
      <c r="G25" s="6" t="str">
        <f t="shared" si="0"/>
        <v/>
      </c>
      <c r="I25" s="1" t="str">
        <f>IF(ISBLANK(F25),"",IF(F25&gt;VLOOKUP(C25,Лист3!B:G,6,FALSE),"ne dovoljno robe u magacinu","transfer odobren"))</f>
        <v/>
      </c>
    </row>
    <row r="26" spans="1:9" x14ac:dyDescent="0.25">
      <c r="D26" s="1" t="str">
        <f>IF(ISBLANK(C26),"",VLOOKUP(C26,Лист3!B:F,2,FALSE))</f>
        <v/>
      </c>
      <c r="E26" s="6" t="str">
        <f>IF(ISBLANK(C26),"",VLOOKUP(C26,Лист3!B:F,3,FALSE))</f>
        <v/>
      </c>
      <c r="G26" s="6" t="str">
        <f t="shared" si="0"/>
        <v/>
      </c>
      <c r="I26" s="1" t="str">
        <f>IF(ISBLANK(F26),"",IF(F26&gt;VLOOKUP(C26,Лист3!B:G,6,FALSE),"ne dovoljno robe u magacinu","transfer odobren"))</f>
        <v/>
      </c>
    </row>
    <row r="27" spans="1:9" x14ac:dyDescent="0.25">
      <c r="D27" s="1" t="str">
        <f>IF(ISBLANK(C27),"",VLOOKUP(C27,Лист3!B:F,2,FALSE))</f>
        <v/>
      </c>
      <c r="E27" s="6" t="str">
        <f>IF(ISBLANK(C27),"",VLOOKUP(C27,Лист3!B:F,3,FALSE))</f>
        <v/>
      </c>
      <c r="G27" s="6" t="str">
        <f t="shared" si="0"/>
        <v/>
      </c>
      <c r="I27" s="1" t="str">
        <f>IF(ISBLANK(F27),"",IF(F27&gt;VLOOKUP(C27,Лист3!B:G,6,FALSE),"ne dovoljno robe u magacinu","transfer odobren"))</f>
        <v/>
      </c>
    </row>
    <row r="28" spans="1:9" x14ac:dyDescent="0.25">
      <c r="D28" s="1" t="str">
        <f>IF(ISBLANK(C28),"",VLOOKUP(C28,Лист3!B:F,2,FALSE))</f>
        <v/>
      </c>
      <c r="E28" s="6" t="str">
        <f>IF(ISBLANK(C28),"",VLOOKUP(C28,Лист3!B:F,3,FALSE))</f>
        <v/>
      </c>
      <c r="G28" s="6" t="str">
        <f t="shared" si="0"/>
        <v/>
      </c>
      <c r="I28" s="1" t="str">
        <f>IF(ISBLANK(F28),"",IF(F28&gt;VLOOKUP(C28,Лист3!B:G,6,FALSE),"ne dovoljno robe u magacinu","transfer odobren"))</f>
        <v/>
      </c>
    </row>
    <row r="29" spans="1:9" x14ac:dyDescent="0.25">
      <c r="D29" s="1" t="str">
        <f>IF(ISBLANK(C29),"",VLOOKUP(C29,Лист3!B:F,2,FALSE))</f>
        <v/>
      </c>
      <c r="E29" s="6" t="str">
        <f>IF(ISBLANK(C29),"",VLOOKUP(C29,Лист3!B:F,3,FALSE))</f>
        <v/>
      </c>
      <c r="G29" s="6" t="str">
        <f t="shared" si="0"/>
        <v/>
      </c>
      <c r="I29" s="1" t="str">
        <f>IF(ISBLANK(F29),"",IF(F29&gt;VLOOKUP(C29,Лист3!B:G,6,FALSE),"ne dovoljno robe u magacinu","transfer odobren"))</f>
        <v/>
      </c>
    </row>
    <row r="30" spans="1:9" x14ac:dyDescent="0.25">
      <c r="D30" s="1" t="str">
        <f>IF(ISBLANK(C30),"",VLOOKUP(C30,Лист3!B:F,2,FALSE))</f>
        <v/>
      </c>
      <c r="E30" s="6" t="str">
        <f>IF(ISBLANK(C30),"",VLOOKUP(C30,Лист3!B:F,3,FALSE))</f>
        <v/>
      </c>
      <c r="G30" s="6" t="str">
        <f t="shared" si="0"/>
        <v/>
      </c>
      <c r="I30" s="1" t="str">
        <f>IF(ISBLANK(F30),"",IF(F30&gt;VLOOKUP(C30,Лист3!B:G,6,FALSE),"ne dovoljno robe u magacinu","transfer odobren"))</f>
        <v/>
      </c>
    </row>
    <row r="31" spans="1:9" x14ac:dyDescent="0.25">
      <c r="D31" s="1" t="str">
        <f>IF(ISBLANK(C31),"",VLOOKUP(C31,Лист3!B:F,2,FALSE))</f>
        <v/>
      </c>
      <c r="E31" s="6" t="str">
        <f>IF(ISBLANK(C31),"",VLOOKUP(C31,Лист3!B:F,3,FALSE))</f>
        <v/>
      </c>
      <c r="G31" s="6" t="str">
        <f t="shared" si="0"/>
        <v/>
      </c>
      <c r="I31" s="1" t="str">
        <f>IF(ISBLANK(F31),"",IF(F31&gt;VLOOKUP(C31,Лист3!B:G,6,FALSE),"ne dovoljno robe u magacinu","transfer odobren"))</f>
        <v/>
      </c>
    </row>
    <row r="32" spans="1:9" x14ac:dyDescent="0.25">
      <c r="D32" s="1" t="str">
        <f>IF(ISBLANK(C32),"",VLOOKUP(C32,Лист3!B:F,2,FALSE))</f>
        <v/>
      </c>
      <c r="E32" s="6" t="str">
        <f>IF(ISBLANK(C32),"",VLOOKUP(C32,Лист3!B:F,3,FALSE))</f>
        <v/>
      </c>
      <c r="G32" s="6" t="str">
        <f t="shared" si="0"/>
        <v/>
      </c>
      <c r="I32" s="1" t="str">
        <f>IF(ISBLANK(F32),"",IF(F32&gt;VLOOKUP(C32,Лист3!B:G,6,FALSE),"ne dovoljno robe u magacinu","transfer odobren"))</f>
        <v/>
      </c>
    </row>
    <row r="33" spans="4:9" x14ac:dyDescent="0.25">
      <c r="D33" s="1" t="str">
        <f>IF(ISBLANK(C33),"",VLOOKUP(C33,Лист3!B:F,2,FALSE))</f>
        <v/>
      </c>
      <c r="E33" s="6" t="str">
        <f>IF(ISBLANK(C33),"",VLOOKUP(C33,Лист3!B:F,3,FALSE))</f>
        <v/>
      </c>
      <c r="G33" s="6" t="str">
        <f t="shared" si="0"/>
        <v/>
      </c>
      <c r="I33" s="1" t="str">
        <f>IF(ISBLANK(F33),"",IF(F33&gt;VLOOKUP(C33,Лист3!B:G,6,FALSE),"ne dovoljno robe u magacinu","transfer odobren"))</f>
        <v/>
      </c>
    </row>
    <row r="34" spans="4:9" x14ac:dyDescent="0.25">
      <c r="D34" s="1" t="str">
        <f>IF(ISBLANK(C34),"",VLOOKUP(C34,Лист3!B:F,2,FALSE))</f>
        <v/>
      </c>
      <c r="E34" s="6" t="str">
        <f>IF(ISBLANK(C34),"",VLOOKUP(C34,Лист3!B:F,3,FALSE))</f>
        <v/>
      </c>
      <c r="G34" s="6" t="str">
        <f t="shared" si="0"/>
        <v/>
      </c>
      <c r="I34" s="1" t="str">
        <f>IF(ISBLANK(F34),"",IF(F34&gt;VLOOKUP(C34,Лист3!B:G,6,FALSE),"ne dovoljno robe u magacinu","transfer odobren"))</f>
        <v/>
      </c>
    </row>
    <row r="35" spans="4:9" x14ac:dyDescent="0.25">
      <c r="D35" s="1" t="str">
        <f>IF(ISBLANK(C35),"",VLOOKUP(C35,Лист3!B:F,2,FALSE))</f>
        <v/>
      </c>
      <c r="E35" s="6" t="str">
        <f>IF(ISBLANK(C35),"",VLOOKUP(C35,Лист3!B:F,3,FALSE))</f>
        <v/>
      </c>
      <c r="G35" s="6" t="str">
        <f t="shared" si="0"/>
        <v/>
      </c>
      <c r="I35" s="1" t="str">
        <f>IF(ISBLANK(F35),"",IF(F35&gt;VLOOKUP(C35,Лист3!B:G,6,FALSE),"ne dovoljno robe u magacinu","transfer odobren"))</f>
        <v/>
      </c>
    </row>
    <row r="36" spans="4:9" x14ac:dyDescent="0.25">
      <c r="D36" s="1" t="str">
        <f>IF(ISBLANK(C36),"",VLOOKUP(C36,Лист3!B:F,2,FALSE))</f>
        <v/>
      </c>
      <c r="E36" s="6" t="str">
        <f>IF(ISBLANK(C36),"",VLOOKUP(C36,Лист3!B:F,3,FALSE))</f>
        <v/>
      </c>
      <c r="G36" s="6" t="str">
        <f t="shared" si="0"/>
        <v/>
      </c>
      <c r="I36" s="1" t="str">
        <f>IF(ISBLANK(F36),"",IF(F36&gt;VLOOKUP(C36,Лист3!B:G,6,FALSE),"ne dovoljno robe u magacinu","transfer odobren"))</f>
        <v/>
      </c>
    </row>
    <row r="37" spans="4:9" x14ac:dyDescent="0.25">
      <c r="D37" s="1" t="str">
        <f>IF(ISBLANK(C37),"",VLOOKUP(C37,Лист3!B:F,2,FALSE))</f>
        <v/>
      </c>
      <c r="E37" s="6" t="str">
        <f>IF(ISBLANK(C37),"",VLOOKUP(C37,Лист3!B:F,3,FALSE))</f>
        <v/>
      </c>
      <c r="G37" s="6" t="str">
        <f t="shared" si="0"/>
        <v/>
      </c>
      <c r="I37" s="1" t="str">
        <f>IF(ISBLANK(F37),"",IF(F37&gt;VLOOKUP(C37,Лист3!B:G,6,FALSE),"ne dovoljno robe u magacinu","transfer odobren"))</f>
        <v/>
      </c>
    </row>
    <row r="38" spans="4:9" x14ac:dyDescent="0.25">
      <c r="D38" s="1" t="str">
        <f>IF(ISBLANK(C38),"",VLOOKUP(C38,Лист3!B:F,2,FALSE))</f>
        <v/>
      </c>
      <c r="E38" s="6" t="str">
        <f>IF(ISBLANK(C38),"",VLOOKUP(C38,Лист3!B:F,3,FALSE))</f>
        <v/>
      </c>
      <c r="G38" s="6" t="str">
        <f t="shared" si="0"/>
        <v/>
      </c>
      <c r="I38" s="1" t="str">
        <f>IF(ISBLANK(F38),"",IF(F38&gt;VLOOKUP(C38,Лист3!B:G,6,FALSE),"ne dovoljno robe u magacinu","transfer odobren"))</f>
        <v/>
      </c>
    </row>
    <row r="39" spans="4:9" x14ac:dyDescent="0.25">
      <c r="D39" s="1" t="str">
        <f>IF(ISBLANK(C39),"",VLOOKUP(C39,Лист3!B:F,2,FALSE))</f>
        <v/>
      </c>
      <c r="E39" s="6" t="str">
        <f>IF(ISBLANK(C39),"",VLOOKUP(C39,Лист3!B:F,3,FALSE))</f>
        <v/>
      </c>
      <c r="G39" s="6" t="str">
        <f t="shared" si="0"/>
        <v/>
      </c>
      <c r="I39" s="1" t="str">
        <f>IF(ISBLANK(F39),"",IF(F39&gt;VLOOKUP(C39,Лист3!B:G,6,FALSE),"ne dovoljno robe u magacinu","transfer odobren"))</f>
        <v/>
      </c>
    </row>
    <row r="40" spans="4:9" x14ac:dyDescent="0.25">
      <c r="D40" s="1" t="str">
        <f>IF(ISBLANK(C40),"",VLOOKUP(C40,Лист3!B:F,2,FALSE))</f>
        <v/>
      </c>
      <c r="E40" s="6" t="str">
        <f>IF(ISBLANK(C40),"",VLOOKUP(C40,Лист3!B:F,3,FALSE))</f>
        <v/>
      </c>
      <c r="G40" s="6" t="str">
        <f t="shared" si="0"/>
        <v/>
      </c>
      <c r="I40" s="1" t="str">
        <f>IF(ISBLANK(F40),"",IF(F40&gt;VLOOKUP(C40,Лист3!B:G,6,FALSE),"ne dovoljno robe u magacinu","transfer odobren"))</f>
        <v/>
      </c>
    </row>
    <row r="41" spans="4:9" x14ac:dyDescent="0.25">
      <c r="D41" s="1" t="str">
        <f>IF(ISBLANK(C41),"",VLOOKUP(C41,Лист3!B:F,2,FALSE))</f>
        <v/>
      </c>
      <c r="E41" s="6" t="str">
        <f>IF(ISBLANK(C41),"",VLOOKUP(C41,Лист3!B:F,3,FALSE))</f>
        <v/>
      </c>
      <c r="G41" s="6" t="str">
        <f t="shared" si="0"/>
        <v/>
      </c>
      <c r="I41" s="1" t="str">
        <f>IF(ISBLANK(F41),"",IF(F41&gt;VLOOKUP(C41,Лист3!B:G,6,FALSE),"ne dovoljno robe u magacinu","transfer odobren"))</f>
        <v/>
      </c>
    </row>
    <row r="42" spans="4:9" x14ac:dyDescent="0.25">
      <c r="D42" s="1" t="str">
        <f>IF(ISBLANK(C42),"",VLOOKUP(C42,Лист3!B:F,2,FALSE))</f>
        <v/>
      </c>
      <c r="E42" s="6" t="str">
        <f>IF(ISBLANK(C42),"",VLOOKUP(C42,Лист3!B:F,3,FALSE))</f>
        <v/>
      </c>
      <c r="G42" s="6" t="str">
        <f t="shared" si="0"/>
        <v/>
      </c>
      <c r="I42" s="1" t="str">
        <f>IF(ISBLANK(F42),"",IF(F42&gt;VLOOKUP(C42,Лист3!B:G,6,FALSE),"ne dovoljno robe u magacinu","transfer odobren"))</f>
        <v/>
      </c>
    </row>
    <row r="43" spans="4:9" x14ac:dyDescent="0.25">
      <c r="D43" s="1" t="str">
        <f>IF(ISBLANK(C43),"",VLOOKUP(C43,Лист3!B:F,2,FALSE))</f>
        <v/>
      </c>
      <c r="E43" s="6" t="str">
        <f>IF(ISBLANK(C43),"",VLOOKUP(C43,Лист3!B:F,3,FALSE))</f>
        <v/>
      </c>
      <c r="G43" s="6" t="str">
        <f t="shared" si="0"/>
        <v/>
      </c>
      <c r="I43" s="1" t="str">
        <f>IF(ISBLANK(F43),"",IF(F43&gt;VLOOKUP(C43,Лист3!B:G,6,FALSE),"ne dovoljno robe u magacinu","transfer odobren"))</f>
        <v/>
      </c>
    </row>
    <row r="44" spans="4:9" x14ac:dyDescent="0.25">
      <c r="D44" s="1" t="str">
        <f>IF(ISBLANK(C44),"",VLOOKUP(C44,Лист3!B:F,2,FALSE))</f>
        <v/>
      </c>
      <c r="E44" s="6" t="str">
        <f>IF(ISBLANK(C44),"",VLOOKUP(C44,Лист3!B:F,3,FALSE))</f>
        <v/>
      </c>
      <c r="G44" s="6" t="str">
        <f t="shared" si="0"/>
        <v/>
      </c>
      <c r="I44" s="1" t="str">
        <f>IF(ISBLANK(F44),"",IF(F44&gt;VLOOKUP(C44,Лист3!B:G,6,FALSE),"ne dovoljno robe u magacinu","transfer odobren"))</f>
        <v/>
      </c>
    </row>
    <row r="45" spans="4:9" x14ac:dyDescent="0.25">
      <c r="D45" s="1" t="str">
        <f>IF(ISBLANK(C45),"",VLOOKUP(C45,Лист3!B:F,2,FALSE))</f>
        <v/>
      </c>
      <c r="E45" s="6" t="str">
        <f>IF(ISBLANK(C45),"",VLOOKUP(C45,Лист3!B:F,3,FALSE))</f>
        <v/>
      </c>
      <c r="G45" s="6" t="str">
        <f t="shared" si="0"/>
        <v/>
      </c>
      <c r="I45" s="1" t="str">
        <f>IF(ISBLANK(F45),"",IF(F45&gt;VLOOKUP(C45,Лист3!B:G,6,FALSE),"ne dovoljno robe u magacinu","transfer odobren"))</f>
        <v/>
      </c>
    </row>
    <row r="46" spans="4:9" x14ac:dyDescent="0.25">
      <c r="I46" s="1" t="str">
        <f>IF(ISBLANK(F46),"",IF(F46&gt;VLOOKUP(C46,Лист3!B:G,6,FALSE),"ne dovoljno robe u magacinu","transfer odobren"))</f>
        <v/>
      </c>
    </row>
    <row r="47" spans="4:9" x14ac:dyDescent="0.25">
      <c r="I47" s="1" t="str">
        <f>IF(ISBLANK(F47),"",IF(F47&gt;VLOOKUP(C47,Лист3!B:G,6,FALSE),"ne dovoljno robe u magacinu","transfer odobren"))</f>
        <v/>
      </c>
    </row>
    <row r="48" spans="4:9" x14ac:dyDescent="0.25">
      <c r="I48" s="1" t="str">
        <f>IF(ISBLANK(F48),"",IF(F48&gt;VLOOKUP(C48,Лист3!B:G,6,FALSE),"ne dovoljno robe u magacinu","transfer odobren"))</f>
        <v/>
      </c>
    </row>
    <row r="49" spans="9:9" x14ac:dyDescent="0.25">
      <c r="I49" s="1" t="str">
        <f>IF(ISBLANK(F49),"",IF(F49&gt;VLOOKUP(C49,Лист3!B:G,6,FALSE),"ne dovoljno robe u magacinu","transfer odobren"))</f>
        <v/>
      </c>
    </row>
    <row r="50" spans="9:9" x14ac:dyDescent="0.25">
      <c r="I50" s="1" t="str">
        <f>IF(ISBLANK(F50),"",IF(F50&gt;VLOOKUP(C50,Лист3!B:G,6,FALSE),"ne dovoljno robe u magacinu","transfer odobren"))</f>
        <v/>
      </c>
    </row>
    <row r="51" spans="9:9" x14ac:dyDescent="0.25">
      <c r="I51" s="1" t="str">
        <f>IF(ISBLANK(F51),"",IF(F51&gt;VLOOKUP(C51,Лист3!B:G,6,FALSE),"ne dovoljno robe u magacinu","transfer odobren"))</f>
        <v/>
      </c>
    </row>
    <row r="52" spans="9:9" x14ac:dyDescent="0.25">
      <c r="I52" s="1" t="str">
        <f>IF(ISBLANK(F52),"",IF(F52&gt;VLOOKUP(C52,Лист3!B:G,6,FALSE),"ne dovoljno robe u magacinu","transfer odobren"))</f>
        <v/>
      </c>
    </row>
    <row r="53" spans="9:9" x14ac:dyDescent="0.25">
      <c r="I53" s="1" t="str">
        <f>IF(ISBLANK(F53),"",IF(F53&gt;VLOOKUP(C53,Лист3!B:G,6,FALSE),"ne dovoljno robe u magacinu","transfer odobren"))</f>
        <v/>
      </c>
    </row>
    <row r="54" spans="9:9" x14ac:dyDescent="0.25">
      <c r="I54" s="1" t="str">
        <f>IF(ISBLANK(F54),"",IF(F54&gt;VLOOKUP(C54,Лист3!B:G,6,FALSE),"ne dovoljno robe u magacinu","transfer odobren"))</f>
        <v/>
      </c>
    </row>
    <row r="55" spans="9:9" x14ac:dyDescent="0.25">
      <c r="I55" s="1" t="str">
        <f>IF(ISBLANK(F55),"",IF(F55&gt;VLOOKUP(C55,Лист3!B:G,6,FALSE),"ne dovoljno robe u magacinu","transfer odobren"))</f>
        <v/>
      </c>
    </row>
    <row r="56" spans="9:9" x14ac:dyDescent="0.25">
      <c r="I56" s="1" t="str">
        <f>IF(ISBLANK(F56),"",IF(F56&gt;VLOOKUP(C56,Лист3!B:G,6,FALSE),"ne dovoljno robe u magacinu","transfer odobren"))</f>
        <v/>
      </c>
    </row>
    <row r="57" spans="9:9" x14ac:dyDescent="0.25">
      <c r="I57" s="1" t="str">
        <f>IF(ISBLANK(F57),"",IF(F57&gt;VLOOKUP(C57,Лист3!B:G,6,FALSE),"ne dovoljno robe u magacinu","transfer odobren"))</f>
        <v/>
      </c>
    </row>
    <row r="58" spans="9:9" x14ac:dyDescent="0.25">
      <c r="I58" s="1" t="str">
        <f>IF(ISBLANK(F58),"",IF(F58&gt;VLOOKUP(C58,Лист3!B:G,6,FALSE),"ne dovoljno robe u magacinu","transfer odobren"))</f>
        <v/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Лист3!$B$2:$B$65</xm:f>
          </x14:formula1>
          <xm:sqref>C2:C100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F22"/>
  <sheetViews>
    <sheetView topLeftCell="A4" workbookViewId="0">
      <selection activeCell="F22" sqref="F22"/>
    </sheetView>
  </sheetViews>
  <sheetFormatPr defaultRowHeight="15" x14ac:dyDescent="0.25"/>
  <cols>
    <col min="5" max="5" width="8.28515625" bestFit="1" customWidth="1"/>
    <col min="6" max="6" width="27.5703125" bestFit="1" customWidth="1"/>
  </cols>
  <sheetData>
    <row r="13" spans="5:6" x14ac:dyDescent="0.25">
      <c r="E13" t="s">
        <v>95</v>
      </c>
      <c r="F13" t="s">
        <v>96</v>
      </c>
    </row>
    <row r="14" spans="5:6" x14ac:dyDescent="0.25">
      <c r="E14" t="str">
        <f>CHAR(65)</f>
        <v>A</v>
      </c>
      <c r="F14" t="s">
        <v>97</v>
      </c>
    </row>
    <row r="15" spans="5:6" x14ac:dyDescent="0.25">
      <c r="E15" t="str">
        <f>CHAR(33)</f>
        <v>!</v>
      </c>
      <c r="F15" t="s">
        <v>98</v>
      </c>
    </row>
    <row r="22" spans="6:6" x14ac:dyDescent="0.25">
      <c r="F22">
        <f>MATCH(Лист3!B2,Лист4!C:C,0)</f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5</vt:i4>
      </vt:variant>
      <vt:variant>
        <vt:lpstr>Именовани опсези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cena</vt:lpstr>
      <vt:lpstr>kom</vt:lpstr>
    </vt:vector>
  </TitlesOfParts>
  <Company>Imtech GmbH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Zlatan Vukic</dc:creator>
  <cp:lastModifiedBy>Zlatan Vukic</cp:lastModifiedBy>
  <dcterms:created xsi:type="dcterms:W3CDTF">2012-02-27T14:55:50Z</dcterms:created>
  <dcterms:modified xsi:type="dcterms:W3CDTF">2012-04-09T20:00:32Z</dcterms:modified>
</cp:coreProperties>
</file>