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Estimacija" sheetId="2" r:id="rId1"/>
  </sheets>
  <definedNames>
    <definedName name="solver_adj" localSheetId="0" hidden="1">Estimacija!$P$12:$P$14</definedName>
    <definedName name="solver_cvg" localSheetId="0" hidden="1">0.00001</definedName>
    <definedName name="solver_drv" localSheetId="0" hidden="1">1</definedName>
    <definedName name="solver_est" localSheetId="0" hidden="1">1</definedName>
    <definedName name="solver_itr" localSheetId="0" hidden="1">500</definedName>
    <definedName name="solver_lhs1" localSheetId="0" hidden="1">Estimacija!$P$12</definedName>
    <definedName name="solver_lhs2" localSheetId="0" hidden="1">Estimacija!$P$12</definedName>
    <definedName name="solver_lhs3" localSheetId="0" hidden="1">Estimacija!$P$14</definedName>
    <definedName name="solver_lhs4" localSheetId="0" hidden="1">Estimacija!$P$13</definedName>
    <definedName name="solver_lhs5" localSheetId="0" hidden="1">Estimacija!$P$14</definedName>
    <definedName name="solver_lhs6" localSheetId="0" hidden="1">Estimacija!$P$14</definedName>
    <definedName name="solver_lhs7" localSheetId="0" hidden="1">Estimacija!$P$11</definedName>
    <definedName name="solver_lhs8" localSheetId="0" hidden="1">Estimacija!$P$11</definedName>
    <definedName name="solver_lhs9" localSheetId="0" hidden="1">Estimacija!$L$24</definedName>
    <definedName name="solver_lin" localSheetId="0" hidden="1">2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Estimacija!$L$24</definedName>
    <definedName name="solver_pre" localSheetId="0" hidden="1">0.0000001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1</definedName>
    <definedName name="solver_rel6" localSheetId="0" hidden="1">1</definedName>
    <definedName name="solver_rel7" localSheetId="0" hidden="1">3</definedName>
    <definedName name="solver_rel8" localSheetId="0" hidden="1">3</definedName>
    <definedName name="solver_rel9" localSheetId="0" hidden="1">1</definedName>
    <definedName name="solver_rhs1" localSheetId="0" hidden="1">0.000001</definedName>
    <definedName name="solver_rhs2" localSheetId="0" hidden="1">Estimacija!$P$4</definedName>
    <definedName name="solver_rhs3" localSheetId="0" hidden="1">0.5</definedName>
    <definedName name="solver_rhs4" localSheetId="0" hidden="1">0.0000001</definedName>
    <definedName name="solver_rhs5" localSheetId="0" hidden="1">0.6</definedName>
    <definedName name="solver_rhs6" localSheetId="0" hidden="1">0.58</definedName>
    <definedName name="solver_rhs7" localSheetId="0" hidden="1">0</definedName>
    <definedName name="solver_rhs8" localSheetId="0" hidden="1">0.1</definedName>
    <definedName name="solver_rhs9" localSheetId="0" hidden="1">0.00001</definedName>
    <definedName name="solver_scl" localSheetId="0" hidden="1">2</definedName>
    <definedName name="solver_sho" localSheetId="0" hidden="1">2</definedName>
    <definedName name="solver_tim" localSheetId="0" hidden="1">10</definedName>
    <definedName name="solver_tol" localSheetId="0" hidden="1">0.02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P11" i="2"/>
  <c r="B4"/>
  <c r="B5" s="1"/>
  <c r="H3" l="1"/>
  <c r="H5"/>
  <c r="B6"/>
  <c r="I6" s="1"/>
  <c r="H4"/>
  <c r="I4"/>
  <c r="I3"/>
  <c r="I5"/>
  <c r="D3"/>
  <c r="C3"/>
  <c r="K3" l="1"/>
  <c r="B7"/>
  <c r="H6"/>
  <c r="F3"/>
  <c r="G3" s="1"/>
  <c r="E3"/>
  <c r="J3"/>
  <c r="L3" l="1"/>
  <c r="H7"/>
  <c r="B8"/>
  <c r="I7"/>
  <c r="B9" l="1"/>
  <c r="H8"/>
  <c r="I8"/>
  <c r="K4"/>
  <c r="D4"/>
  <c r="C4"/>
  <c r="H9" l="1"/>
  <c r="B10"/>
  <c r="I9"/>
  <c r="D5"/>
  <c r="C5"/>
  <c r="F4"/>
  <c r="G4" s="1"/>
  <c r="L4" s="1"/>
  <c r="E4"/>
  <c r="J4"/>
  <c r="B11" l="1"/>
  <c r="H10"/>
  <c r="I10"/>
  <c r="D6"/>
  <c r="C6"/>
  <c r="F5"/>
  <c r="G5" s="1"/>
  <c r="E5"/>
  <c r="K5"/>
  <c r="L5" s="1"/>
  <c r="J5"/>
  <c r="H11" l="1"/>
  <c r="B12"/>
  <c r="I11"/>
  <c r="D7"/>
  <c r="C7"/>
  <c r="F6"/>
  <c r="G6" s="1"/>
  <c r="E6"/>
  <c r="K6"/>
  <c r="L6" s="1"/>
  <c r="J6"/>
  <c r="B13" l="1"/>
  <c r="H12"/>
  <c r="I12"/>
  <c r="D8"/>
  <c r="C8"/>
  <c r="F7"/>
  <c r="G7" s="1"/>
  <c r="E7"/>
  <c r="K7"/>
  <c r="L7" s="1"/>
  <c r="J7"/>
  <c r="H13" l="1"/>
  <c r="B14"/>
  <c r="I13"/>
  <c r="D9"/>
  <c r="C9"/>
  <c r="F8"/>
  <c r="G8" s="1"/>
  <c r="E8"/>
  <c r="K8"/>
  <c r="J8"/>
  <c r="L8" l="1"/>
  <c r="B15"/>
  <c r="H14"/>
  <c r="I14"/>
  <c r="D10"/>
  <c r="C10"/>
  <c r="F9"/>
  <c r="G9" s="1"/>
  <c r="E9"/>
  <c r="K9"/>
  <c r="L9" s="1"/>
  <c r="J9"/>
  <c r="H15" l="1"/>
  <c r="B16"/>
  <c r="I15"/>
  <c r="D11"/>
  <c r="C11"/>
  <c r="F10"/>
  <c r="G10" s="1"/>
  <c r="E10"/>
  <c r="K10"/>
  <c r="L10" s="1"/>
  <c r="J10"/>
  <c r="B17" l="1"/>
  <c r="H16"/>
  <c r="I16"/>
  <c r="D12"/>
  <c r="C12"/>
  <c r="F11"/>
  <c r="G11" s="1"/>
  <c r="E11"/>
  <c r="K11"/>
  <c r="L11" s="1"/>
  <c r="J11"/>
  <c r="H17" l="1"/>
  <c r="B18"/>
  <c r="I17"/>
  <c r="D13"/>
  <c r="C13"/>
  <c r="F12"/>
  <c r="G12" s="1"/>
  <c r="E12"/>
  <c r="K12"/>
  <c r="L12" s="1"/>
  <c r="J12"/>
  <c r="B19" l="1"/>
  <c r="H18"/>
  <c r="I18"/>
  <c r="D14"/>
  <c r="C14"/>
  <c r="F13"/>
  <c r="G13" s="1"/>
  <c r="E13"/>
  <c r="K13"/>
  <c r="J13"/>
  <c r="L13" l="1"/>
  <c r="H19"/>
  <c r="B20"/>
  <c r="I19"/>
  <c r="D15"/>
  <c r="C15"/>
  <c r="F14"/>
  <c r="G14" s="1"/>
  <c r="E14"/>
  <c r="K14"/>
  <c r="L14" s="1"/>
  <c r="J14"/>
  <c r="B21" l="1"/>
  <c r="H20"/>
  <c r="I20"/>
  <c r="D16"/>
  <c r="C16"/>
  <c r="F15"/>
  <c r="G15" s="1"/>
  <c r="E15"/>
  <c r="K15"/>
  <c r="L15" s="1"/>
  <c r="J15"/>
  <c r="H21" l="1"/>
  <c r="B22"/>
  <c r="I21"/>
  <c r="D17"/>
  <c r="C17"/>
  <c r="F16"/>
  <c r="G16" s="1"/>
  <c r="E16"/>
  <c r="K16"/>
  <c r="L16" s="1"/>
  <c r="J16"/>
  <c r="B23" l="1"/>
  <c r="H22"/>
  <c r="I22"/>
  <c r="D18"/>
  <c r="C18"/>
  <c r="F17"/>
  <c r="G17" s="1"/>
  <c r="E17"/>
  <c r="K17"/>
  <c r="L17" s="1"/>
  <c r="J17"/>
  <c r="H23" l="1"/>
  <c r="I23"/>
  <c r="D19"/>
  <c r="C19"/>
  <c r="F18"/>
  <c r="G18" s="1"/>
  <c r="E18"/>
  <c r="K18"/>
  <c r="J18"/>
  <c r="L18" l="1"/>
  <c r="D20"/>
  <c r="C20"/>
  <c r="F19"/>
  <c r="G19" s="1"/>
  <c r="E19"/>
  <c r="K19"/>
  <c r="L19" s="1"/>
  <c r="J19"/>
  <c r="D21" l="1"/>
  <c r="C21"/>
  <c r="F20"/>
  <c r="G20" s="1"/>
  <c r="E20"/>
  <c r="K20"/>
  <c r="L20" s="1"/>
  <c r="J20"/>
  <c r="D22" l="1"/>
  <c r="C22"/>
  <c r="F21"/>
  <c r="G21" s="1"/>
  <c r="E21"/>
  <c r="K21"/>
  <c r="J21"/>
  <c r="L21" l="1"/>
  <c r="D23"/>
  <c r="C23"/>
  <c r="F22"/>
  <c r="G22" s="1"/>
  <c r="E22"/>
  <c r="K22"/>
  <c r="L22" s="1"/>
  <c r="J22"/>
  <c r="J23" l="1"/>
  <c r="K23"/>
  <c r="F23"/>
  <c r="G23" s="1"/>
  <c r="E23"/>
  <c r="L23" l="1"/>
  <c r="L24" s="1"/>
</calcChain>
</file>

<file path=xl/sharedStrings.xml><?xml version="1.0" encoding="utf-8"?>
<sst xmlns="http://schemas.openxmlformats.org/spreadsheetml/2006/main" count="26" uniqueCount="20">
  <si>
    <t>SRF=</t>
  </si>
  <si>
    <t>Početno</t>
  </si>
  <si>
    <t>Estimirano</t>
  </si>
  <si>
    <t>τ</t>
  </si>
  <si>
    <r>
      <t>σ</t>
    </r>
    <r>
      <rPr>
        <b/>
        <vertAlign val="subscript"/>
        <sz val="11"/>
        <color theme="1"/>
        <rFont val="Calibri"/>
        <family val="2"/>
      </rPr>
      <t>3</t>
    </r>
  </si>
  <si>
    <r>
      <t>σ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</si>
  <si>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dσ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/dσ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</si>
  <si>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σ</t>
    </r>
    <r>
      <rPr>
        <b/>
        <vertAlign val="subscript"/>
        <sz val="11"/>
        <color theme="1"/>
        <rFont val="Calibri"/>
        <family val="2"/>
        <scheme val="minor"/>
      </rPr>
      <t>n</t>
    </r>
  </si>
  <si>
    <r>
      <t>τ</t>
    </r>
    <r>
      <rPr>
        <b/>
        <vertAlign val="subscript"/>
        <sz val="11"/>
        <color theme="1"/>
        <rFont val="Calibri"/>
        <family val="2"/>
      </rPr>
      <t>F</t>
    </r>
  </si>
  <si>
    <t>Reduk.</t>
  </si>
  <si>
    <r>
      <t>(τ</t>
    </r>
    <r>
      <rPr>
        <b/>
        <vertAlign val="subscript"/>
        <sz val="11"/>
        <rFont val="Calibri"/>
        <family val="2"/>
      </rPr>
      <t>E</t>
    </r>
    <r>
      <rPr>
        <b/>
        <sz val="11"/>
        <rFont val="Calibri"/>
        <family val="2"/>
      </rPr>
      <t>-τ</t>
    </r>
    <r>
      <rPr>
        <b/>
        <vertAlign val="subscript"/>
        <sz val="11"/>
        <rFont val="Calibri"/>
        <family val="2"/>
      </rPr>
      <t>F</t>
    </r>
    <r>
      <rPr>
        <b/>
        <sz val="11"/>
        <rFont val="Calibri"/>
        <family val="2"/>
      </rPr>
      <t>)^2</t>
    </r>
  </si>
  <si>
    <t>ERR sum=</t>
  </si>
  <si>
    <t>A</t>
  </si>
  <si>
    <t>B</t>
  </si>
  <si>
    <t>C</t>
  </si>
  <si>
    <t>D</t>
  </si>
  <si>
    <t>A1</t>
  </si>
  <si>
    <t>B1</t>
  </si>
  <si>
    <t>C1</t>
  </si>
  <si>
    <t>D1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</si>
</sst>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FF6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1" fillId="0" borderId="7" xfId="0" applyFont="1" applyBorder="1"/>
    <xf numFmtId="164" fontId="0" fillId="0" borderId="8" xfId="0" applyNumberFormat="1" applyBorder="1"/>
    <xf numFmtId="11" fontId="1" fillId="0" borderId="0" xfId="0" applyNumberFormat="1" applyFont="1"/>
    <xf numFmtId="11" fontId="0" fillId="0" borderId="12" xfId="0" applyNumberFormat="1" applyBorder="1"/>
    <xf numFmtId="11" fontId="0" fillId="0" borderId="13" xfId="0" applyNumberFormat="1" applyBorder="1"/>
    <xf numFmtId="11" fontId="0" fillId="0" borderId="15" xfId="0" applyNumberFormat="1" applyBorder="1"/>
    <xf numFmtId="11" fontId="0" fillId="0" borderId="17" xfId="0" applyNumberFormat="1" applyBorder="1"/>
    <xf numFmtId="11" fontId="0" fillId="0" borderId="20" xfId="0" applyNumberFormat="1" applyBorder="1"/>
    <xf numFmtId="2" fontId="4" fillId="0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1" fontId="0" fillId="0" borderId="4" xfId="0" applyNumberFormat="1" applyBorder="1"/>
    <xf numFmtId="0" fontId="6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/>
    <xf numFmtId="0" fontId="0" fillId="0" borderId="16" xfId="0" applyBorder="1"/>
    <xf numFmtId="11" fontId="0" fillId="0" borderId="19" xfId="0" applyNumberFormat="1" applyBorder="1"/>
    <xf numFmtId="0" fontId="0" fillId="0" borderId="11" xfId="0" applyBorder="1"/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0" borderId="2" xfId="0" applyNumberFormat="1" applyBorder="1"/>
    <xf numFmtId="11" fontId="0" fillId="2" borderId="22" xfId="0" applyNumberFormat="1" applyFill="1" applyBorder="1"/>
    <xf numFmtId="11" fontId="0" fillId="2" borderId="23" xfId="0" applyNumberFormat="1" applyFill="1" applyBorder="1"/>
    <xf numFmtId="11" fontId="0" fillId="2" borderId="24" xfId="0" applyNumberFormat="1" applyFill="1" applyBorder="1"/>
    <xf numFmtId="0" fontId="1" fillId="0" borderId="11" xfId="0" applyFont="1" applyFill="1" applyBorder="1"/>
    <xf numFmtId="0" fontId="6" fillId="0" borderId="9" xfId="0" applyFont="1" applyFill="1" applyBorder="1" applyAlignment="1">
      <alignment horizontal="center"/>
    </xf>
    <xf numFmtId="11" fontId="0" fillId="3" borderId="22" xfId="0" applyNumberFormat="1" applyFill="1" applyBorder="1"/>
    <xf numFmtId="11" fontId="0" fillId="3" borderId="23" xfId="0" applyNumberFormat="1" applyFill="1" applyBorder="1"/>
    <xf numFmtId="11" fontId="0" fillId="3" borderId="24" xfId="0" applyNumberFormat="1" applyFill="1" applyBorder="1"/>
    <xf numFmtId="11" fontId="0" fillId="4" borderId="14" xfId="0" applyNumberFormat="1" applyFill="1" applyBorder="1"/>
    <xf numFmtId="11" fontId="0" fillId="4" borderId="12" xfId="0" applyNumberFormat="1" applyFill="1" applyBorder="1"/>
    <xf numFmtId="11" fontId="0" fillId="4" borderId="15" xfId="0" applyNumberFormat="1" applyFill="1" applyBorder="1"/>
    <xf numFmtId="11" fontId="0" fillId="4" borderId="16" xfId="0" applyNumberFormat="1" applyFill="1" applyBorder="1"/>
    <xf numFmtId="11" fontId="0" fillId="4" borderId="13" xfId="0" applyNumberFormat="1" applyFill="1" applyBorder="1"/>
    <xf numFmtId="11" fontId="0" fillId="4" borderId="17" xfId="0" applyNumberFormat="1" applyFill="1" applyBorder="1"/>
    <xf numFmtId="11" fontId="0" fillId="4" borderId="18" xfId="0" applyNumberFormat="1" applyFill="1" applyBorder="1"/>
    <xf numFmtId="11" fontId="0" fillId="4" borderId="19" xfId="0" applyNumberFormat="1" applyFill="1" applyBorder="1"/>
    <xf numFmtId="11" fontId="0" fillId="4" borderId="20" xfId="0" applyNumberFormat="1" applyFill="1" applyBorder="1"/>
    <xf numFmtId="0" fontId="0" fillId="0" borderId="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5"/>
      <color rgb="FFFF6969"/>
      <color rgb="FFCCFF33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9235537100154E-2"/>
          <c:y val="1.768846285518658E-2"/>
          <c:w val="0.89690811036680151"/>
          <c:h val="0.9026568526760248"/>
        </c:manualLayout>
      </c:layout>
      <c:scatterChart>
        <c:scatterStyle val="smoothMarker"/>
        <c:ser>
          <c:idx val="0"/>
          <c:order val="0"/>
          <c:tx>
            <c:v>Početno</c:v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Estimacija!$E$3:$E$23</c:f>
              <c:numCache>
                <c:formatCode>0.00E+00</c:formatCode>
                <c:ptCount val="21"/>
                <c:pt idx="0">
                  <c:v>1.9540884358519612</c:v>
                </c:pt>
                <c:pt idx="1">
                  <c:v>97.497332674487822</c:v>
                </c:pt>
                <c:pt idx="2">
                  <c:v>179.7400035699381</c:v>
                </c:pt>
                <c:pt idx="3">
                  <c:v>257.05354684092754</c:v>
                </c:pt>
                <c:pt idx="4">
                  <c:v>331.39477095252136</c:v>
                </c:pt>
                <c:pt idx="5">
                  <c:v>403.66041282177497</c:v>
                </c:pt>
                <c:pt idx="6">
                  <c:v>474.35901709543049</c:v>
                </c:pt>
                <c:pt idx="7">
                  <c:v>543.8147643449521</c:v>
                </c:pt>
                <c:pt idx="8">
                  <c:v>612.25049648267066</c:v>
                </c:pt>
                <c:pt idx="9">
                  <c:v>679.82774831685674</c:v>
                </c:pt>
                <c:pt idx="10">
                  <c:v>746.66834050590137</c:v>
                </c:pt>
                <c:pt idx="11">
                  <c:v>812.86700802287237</c:v>
                </c:pt>
                <c:pt idx="12">
                  <c:v>878.49925376414922</c:v>
                </c:pt>
                <c:pt idx="13">
                  <c:v>943.62647491414793</c:v>
                </c:pt>
                <c:pt idx="14">
                  <c:v>1008.2994429172707</c:v>
                </c:pt>
                <c:pt idx="15">
                  <c:v>1072.5607437173762</c:v>
                </c:pt>
                <c:pt idx="16">
                  <c:v>1136.4465363077202</c:v>
                </c:pt>
                <c:pt idx="17">
                  <c:v>1199.987849949975</c:v>
                </c:pt>
                <c:pt idx="18">
                  <c:v>1263.2115605929534</c:v>
                </c:pt>
                <c:pt idx="19">
                  <c:v>1326.1411388958136</c:v>
                </c:pt>
                <c:pt idx="20">
                  <c:v>1388.7972322536036</c:v>
                </c:pt>
              </c:numCache>
            </c:numRef>
          </c:xVal>
          <c:yVal>
            <c:numRef>
              <c:f>Estimacija!$F$3:$F$23</c:f>
              <c:numCache>
                <c:formatCode>0.00E+00</c:formatCode>
                <c:ptCount val="21"/>
                <c:pt idx="0">
                  <c:v>6.7635714353497196</c:v>
                </c:pt>
                <c:pt idx="1">
                  <c:v>83.224358611011525</c:v>
                </c:pt>
                <c:pt idx="2">
                  <c:v>126.65683349060235</c:v>
                </c:pt>
                <c:pt idx="3">
                  <c:v>161.32128395213539</c:v>
                </c:pt>
                <c:pt idx="4">
                  <c:v>191.18892343990319</c:v>
                </c:pt>
                <c:pt idx="5">
                  <c:v>217.89714330106486</c:v>
                </c:pt>
                <c:pt idx="6">
                  <c:v>242.31558269216146</c:v>
                </c:pt>
                <c:pt idx="7">
                  <c:v>264.97316481757315</c:v>
                </c:pt>
                <c:pt idx="8">
                  <c:v>286.22055736389848</c:v>
                </c:pt>
                <c:pt idx="9">
                  <c:v>306.30466286628644</c:v>
                </c:pt>
                <c:pt idx="10">
                  <c:v>325.40723905042603</c:v>
                </c:pt>
                <c:pt idx="11">
                  <c:v>343.66676414945493</c:v>
                </c:pt>
                <c:pt idx="12">
                  <c:v>361.1916677518094</c:v>
                </c:pt>
                <c:pt idx="13">
                  <c:v>378.06876608790293</c:v>
                </c:pt>
                <c:pt idx="14">
                  <c:v>394.36887155708604</c:v>
                </c:pt>
                <c:pt idx="15">
                  <c:v>410.15065524862314</c:v>
                </c:pt>
                <c:pt idx="16">
                  <c:v>425.46338547912109</c:v>
                </c:pt>
                <c:pt idx="17">
                  <c:v>440.3489184548435</c:v>
                </c:pt>
                <c:pt idx="18">
                  <c:v>454.84317678536178</c:v>
                </c:pt>
                <c:pt idx="19">
                  <c:v>468.97726842496797</c:v>
                </c:pt>
                <c:pt idx="20">
                  <c:v>482.77834759945904</c:v>
                </c:pt>
              </c:numCache>
            </c:numRef>
          </c:yVal>
          <c:smooth val="1"/>
        </c:ser>
        <c:ser>
          <c:idx val="1"/>
          <c:order val="1"/>
          <c:tx>
            <c:v>Redukovano</c:v>
          </c:tx>
          <c:spPr>
            <a:ln w="19050">
              <a:solidFill>
                <a:srgbClr val="00B050"/>
              </a:solidFill>
            </a:ln>
          </c:spPr>
          <c:marker>
            <c:symbol val="square"/>
            <c:size val="5"/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Estimacija!$E$3:$E$23</c:f>
              <c:numCache>
                <c:formatCode>0.00E+00</c:formatCode>
                <c:ptCount val="21"/>
                <c:pt idx="0">
                  <c:v>1.9540884358519612</c:v>
                </c:pt>
                <c:pt idx="1">
                  <c:v>97.497332674487822</c:v>
                </c:pt>
                <c:pt idx="2">
                  <c:v>179.7400035699381</c:v>
                </c:pt>
                <c:pt idx="3">
                  <c:v>257.05354684092754</c:v>
                </c:pt>
                <c:pt idx="4">
                  <c:v>331.39477095252136</c:v>
                </c:pt>
                <c:pt idx="5">
                  <c:v>403.66041282177497</c:v>
                </c:pt>
                <c:pt idx="6">
                  <c:v>474.35901709543049</c:v>
                </c:pt>
                <c:pt idx="7">
                  <c:v>543.8147643449521</c:v>
                </c:pt>
                <c:pt idx="8">
                  <c:v>612.25049648267066</c:v>
                </c:pt>
                <c:pt idx="9">
                  <c:v>679.82774831685674</c:v>
                </c:pt>
                <c:pt idx="10">
                  <c:v>746.66834050590137</c:v>
                </c:pt>
                <c:pt idx="11">
                  <c:v>812.86700802287237</c:v>
                </c:pt>
                <c:pt idx="12">
                  <c:v>878.49925376414922</c:v>
                </c:pt>
                <c:pt idx="13">
                  <c:v>943.62647491414793</c:v>
                </c:pt>
                <c:pt idx="14">
                  <c:v>1008.2994429172707</c:v>
                </c:pt>
                <c:pt idx="15">
                  <c:v>1072.5607437173762</c:v>
                </c:pt>
                <c:pt idx="16">
                  <c:v>1136.4465363077202</c:v>
                </c:pt>
                <c:pt idx="17">
                  <c:v>1199.987849949975</c:v>
                </c:pt>
                <c:pt idx="18">
                  <c:v>1263.2115605929534</c:v>
                </c:pt>
                <c:pt idx="19">
                  <c:v>1326.1411388958136</c:v>
                </c:pt>
                <c:pt idx="20">
                  <c:v>1388.7972322536036</c:v>
                </c:pt>
              </c:numCache>
            </c:numRef>
          </c:xVal>
          <c:yVal>
            <c:numRef>
              <c:f>Estimacija!$G$3:$G$23</c:f>
              <c:numCache>
                <c:formatCode>0.00E+00</c:formatCode>
                <c:ptCount val="21"/>
                <c:pt idx="0">
                  <c:v>3.3817857176748598</c:v>
                </c:pt>
                <c:pt idx="1">
                  <c:v>41.612179305505762</c:v>
                </c:pt>
                <c:pt idx="2">
                  <c:v>63.328416745301176</c:v>
                </c:pt>
                <c:pt idx="3">
                  <c:v>80.660641976067694</c:v>
                </c:pt>
                <c:pt idx="4">
                  <c:v>95.594461719951596</c:v>
                </c:pt>
                <c:pt idx="5">
                  <c:v>108.94857165053243</c:v>
                </c:pt>
                <c:pt idx="6">
                  <c:v>121.15779134608073</c:v>
                </c:pt>
                <c:pt idx="7">
                  <c:v>132.48658240878657</c:v>
                </c:pt>
                <c:pt idx="8">
                  <c:v>143.11027868194924</c:v>
                </c:pt>
                <c:pt idx="9">
                  <c:v>153.15233143314322</c:v>
                </c:pt>
                <c:pt idx="10">
                  <c:v>162.70361952521301</c:v>
                </c:pt>
                <c:pt idx="11">
                  <c:v>171.83338207472747</c:v>
                </c:pt>
                <c:pt idx="12">
                  <c:v>180.5958338759047</c:v>
                </c:pt>
                <c:pt idx="13">
                  <c:v>189.03438304395146</c:v>
                </c:pt>
                <c:pt idx="14">
                  <c:v>197.18443577854302</c:v>
                </c:pt>
                <c:pt idx="15">
                  <c:v>205.07532762431157</c:v>
                </c:pt>
                <c:pt idx="16">
                  <c:v>212.73169273956054</c:v>
                </c:pt>
                <c:pt idx="17">
                  <c:v>220.17445922742175</c:v>
                </c:pt>
                <c:pt idx="18">
                  <c:v>227.42158839268089</c:v>
                </c:pt>
                <c:pt idx="19">
                  <c:v>234.48863421248399</c:v>
                </c:pt>
                <c:pt idx="20">
                  <c:v>241.38917379972952</c:v>
                </c:pt>
              </c:numCache>
            </c:numRef>
          </c:yVal>
          <c:smooth val="1"/>
        </c:ser>
        <c:ser>
          <c:idx val="2"/>
          <c:order val="2"/>
          <c:tx>
            <c:v>Estimirano</c:v>
          </c:tx>
          <c:spPr>
            <a:ln w="19050">
              <a:solidFill>
                <a:srgbClr val="FF0000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Estimacija!$J$3:$J$23</c:f>
              <c:numCache>
                <c:formatCode>0.00E+00</c:formatCode>
                <c:ptCount val="21"/>
                <c:pt idx="0">
                  <c:v>1.9319121192888504</c:v>
                </c:pt>
                <c:pt idx="1">
                  <c:v>79.394555885997718</c:v>
                </c:pt>
                <c:pt idx="2">
                  <c:v>147.40208019954727</c:v>
                </c:pt>
                <c:pt idx="3">
                  <c:v>212.38980501497821</c:v>
                </c:pt>
                <c:pt idx="4">
                  <c:v>275.63756544433289</c:v>
                </c:pt>
                <c:pt idx="5">
                  <c:v>337.70132535340059</c:v>
                </c:pt>
                <c:pt idx="6">
                  <c:v>398.88636127948342</c:v>
                </c:pt>
                <c:pt idx="7">
                  <c:v>459.38296897928603</c:v>
                </c:pt>
                <c:pt idx="8">
                  <c:v>519.31979404219987</c:v>
                </c:pt>
                <c:pt idx="9">
                  <c:v>578.78888500061259</c:v>
                </c:pt>
                <c:pt idx="10">
                  <c:v>637.85893728454107</c:v>
                </c:pt>
                <c:pt idx="11">
                  <c:v>696.5829140861249</c:v>
                </c:pt>
                <c:pt idx="12">
                  <c:v>755.00272245291183</c:v>
                </c:pt>
                <c:pt idx="13">
                  <c:v>813.15223106727819</c:v>
                </c:pt>
                <c:pt idx="14">
                  <c:v>871.0592989327472</c:v>
                </c:pt>
                <c:pt idx="15">
                  <c:v>928.74718591130886</c:v>
                </c:pt>
                <c:pt idx="16">
                  <c:v>986.23556166457286</c:v>
                </c:pt>
                <c:pt idx="17">
                  <c:v>1043.5412450039141</c:v>
                </c:pt>
                <c:pt idx="18">
                  <c:v>1100.6787571190096</c:v>
                </c:pt>
                <c:pt idx="19">
                  <c:v>1157.6607431514869</c:v>
                </c:pt>
                <c:pt idx="20">
                  <c:v>1214.4982986404659</c:v>
                </c:pt>
              </c:numCache>
            </c:numRef>
          </c:xVal>
          <c:yVal>
            <c:numRef>
              <c:f>Estimacija!$K$3:$K$23</c:f>
              <c:numCache>
                <c:formatCode>0.00E+00</c:formatCode>
                <c:ptCount val="21"/>
                <c:pt idx="0">
                  <c:v>4.3960574120566207</c:v>
                </c:pt>
                <c:pt idx="1">
                  <c:v>41.416631931178692</c:v>
                </c:pt>
                <c:pt idx="2">
                  <c:v>62.553137508059386</c:v>
                </c:pt>
                <c:pt idx="3">
                  <c:v>79.574698530435953</c:v>
                </c:pt>
                <c:pt idx="4">
                  <c:v>94.352003359538529</c:v>
                </c:pt>
                <c:pt idx="5">
                  <c:v>107.65015273280218</c:v>
                </c:pt>
                <c:pt idx="6">
                  <c:v>119.87428602286315</c:v>
                </c:pt>
                <c:pt idx="7">
                  <c:v>131.27059008598985</c:v>
                </c:pt>
                <c:pt idx="8">
                  <c:v>142.00230512916326</c:v>
                </c:pt>
                <c:pt idx="9">
                  <c:v>152.18444838460002</c:v>
                </c:pt>
                <c:pt idx="10">
                  <c:v>161.90177714966583</c:v>
                </c:pt>
                <c:pt idx="11">
                  <c:v>171.21894522915488</c:v>
                </c:pt>
                <c:pt idx="12">
                  <c:v>180.18664410855908</c:v>
                </c:pt>
                <c:pt idx="13">
                  <c:v>188.84551693490255</c:v>
                </c:pt>
                <c:pt idx="14">
                  <c:v>197.22876123256194</c:v>
                </c:pt>
                <c:pt idx="15">
                  <c:v>205.36392134531323</c:v>
                </c:pt>
                <c:pt idx="16">
                  <c:v>213.2741596974225</c:v>
                </c:pt>
                <c:pt idx="17">
                  <c:v>220.97918129221699</c:v>
                </c:pt>
                <c:pt idx="18">
                  <c:v>228.49592072464708</c:v>
                </c:pt>
                <c:pt idx="19">
                  <c:v>235.83906242405303</c:v>
                </c:pt>
                <c:pt idx="20">
                  <c:v>243.02144119408112</c:v>
                </c:pt>
              </c:numCache>
            </c:numRef>
          </c:yVal>
          <c:smooth val="1"/>
        </c:ser>
        <c:axId val="141999488"/>
        <c:axId val="141886976"/>
      </c:scatterChart>
      <c:valAx>
        <c:axId val="141999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l-GR" sz="1400">
                    <a:latin typeface="Times New Roman" pitchFamily="18" charset="0"/>
                    <a:cs typeface="Times New Roman" pitchFamily="18" charset="0"/>
                  </a:rPr>
                  <a:t>σ</a:t>
                </a:r>
                <a:r>
                  <a:rPr lang="en-US" sz="1400" baseline="-25000">
                    <a:latin typeface="Times New Roman" pitchFamily="18" charset="0"/>
                    <a:cs typeface="Times New Roman" pitchFamily="18" charset="0"/>
                  </a:rPr>
                  <a:t>n</a:t>
                </a:r>
              </a:p>
            </c:rich>
          </c:tx>
          <c:layout>
            <c:manualLayout>
              <c:xMode val="edge"/>
              <c:yMode val="edge"/>
              <c:x val="0.9203231455138573"/>
              <c:y val="0.81183015188839869"/>
            </c:manualLayout>
          </c:layout>
        </c:title>
        <c:numFmt formatCode="0" sourceLinked="0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41886976"/>
        <c:crosses val="autoZero"/>
        <c:crossBetween val="midCat"/>
      </c:valAx>
      <c:valAx>
        <c:axId val="1418869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l-GR" sz="1400">
                    <a:latin typeface="Times New Roman" pitchFamily="18" charset="0"/>
                    <a:cs typeface="Times New Roman" pitchFamily="18" charset="0"/>
                  </a:rPr>
                  <a:t>τ</a:t>
                </a:r>
                <a:endParaRPr lang="en-US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6.7966016991504327E-2"/>
              <c:y val="3.9693661189342234E-2"/>
            </c:manualLayout>
          </c:layout>
        </c:title>
        <c:numFmt formatCode="0" sourceLinked="0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41999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69304461942266"/>
          <c:y val="8.2949475065616798E-2"/>
          <c:w val="0.22424777631962672"/>
          <c:h val="0.19237136528414417"/>
        </c:manualLayout>
      </c:layout>
      <c:overlay val="1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12</xdr:col>
      <xdr:colOff>0</xdr:colOff>
      <xdr:row>48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workbookViewId="0">
      <selection activeCell="P1" sqref="P1"/>
    </sheetView>
  </sheetViews>
  <sheetFormatPr defaultRowHeight="15"/>
  <cols>
    <col min="1" max="1" width="3.5703125" customWidth="1"/>
    <col min="12" max="12" width="12" bestFit="1" customWidth="1"/>
    <col min="16" max="16" width="10.140625" bestFit="1" customWidth="1"/>
  </cols>
  <sheetData>
    <row r="1" spans="2:17" ht="15.75" thickBot="1">
      <c r="B1" s="44" t="s">
        <v>1</v>
      </c>
      <c r="C1" s="44"/>
      <c r="D1" s="44"/>
      <c r="E1" s="44"/>
      <c r="F1" s="44"/>
      <c r="G1" s="27" t="s">
        <v>9</v>
      </c>
      <c r="H1" s="44" t="s">
        <v>2</v>
      </c>
      <c r="I1" s="44"/>
      <c r="J1" s="44"/>
      <c r="K1" s="44"/>
      <c r="L1" s="20"/>
    </row>
    <row r="2" spans="2:17" ht="18" customHeight="1" thickBot="1">
      <c r="B2" s="15" t="s">
        <v>4</v>
      </c>
      <c r="C2" s="16" t="s">
        <v>5</v>
      </c>
      <c r="D2" s="16" t="s">
        <v>6</v>
      </c>
      <c r="E2" s="16" t="s">
        <v>7</v>
      </c>
      <c r="F2" s="15" t="s">
        <v>3</v>
      </c>
      <c r="G2" s="28" t="s">
        <v>8</v>
      </c>
      <c r="H2" s="16" t="s">
        <v>5</v>
      </c>
      <c r="I2" s="16" t="s">
        <v>6</v>
      </c>
      <c r="J2" s="16" t="s">
        <v>7</v>
      </c>
      <c r="K2" s="15" t="s">
        <v>3</v>
      </c>
      <c r="L2" s="21" t="s">
        <v>10</v>
      </c>
      <c r="O2" s="42" t="s">
        <v>1</v>
      </c>
      <c r="P2" s="43"/>
    </row>
    <row r="3" spans="2:17" ht="15" customHeight="1">
      <c r="B3" s="17">
        <v>0</v>
      </c>
      <c r="C3" s="7">
        <f t="shared" ref="C3:C23" si="0">B3+$P$3*($P$4*B3/$P$3+$P$5)^$P$6</f>
        <v>25.364440660332495</v>
      </c>
      <c r="D3" s="7">
        <f t="shared" ref="D3:D23" si="1">1+$P$6*$P$4*($P$4*B3/$P$3+$P$5)^($P$6-1)</f>
        <v>11.980190760544501</v>
      </c>
      <c r="E3" s="7">
        <f>(C3+B3)/2-(C3-B3)/2*(D3-1)/(D3+1)</f>
        <v>1.9540884358519612</v>
      </c>
      <c r="F3" s="9">
        <f>(C3-B3)*SQRT(D3)/(D3+1)</f>
        <v>6.7635714353497196</v>
      </c>
      <c r="G3" s="24">
        <f t="shared" ref="G3:G23" si="2">F3/$P$8</f>
        <v>3.3817857176748598</v>
      </c>
      <c r="H3" s="32">
        <f t="shared" ref="H3:H23" si="3">B3+$P$11*($P$12*B3/$P$11+$P$13)^$P$14</f>
        <v>11.935121156153189</v>
      </c>
      <c r="I3" s="33">
        <f t="shared" ref="I3:I23" si="4">1+$P$14*$P$12*($P$12*B3/$P$11+$P$13)^($P$14-1)</f>
        <v>5.177879954781063</v>
      </c>
      <c r="J3" s="33">
        <f>(H3+B3)/2-(H3-B3)/2*(I3-1)/(I3+1)</f>
        <v>1.9319121192888504</v>
      </c>
      <c r="K3" s="34">
        <f>(H3-B3)*SQRT(I3)/(I3+1)</f>
        <v>4.3960574120566207</v>
      </c>
      <c r="L3" s="29">
        <f t="shared" ref="L3:L22" si="5">(K3-G3)^2</f>
        <v>1.0287470700240482</v>
      </c>
      <c r="O3" s="1" t="s">
        <v>12</v>
      </c>
      <c r="P3" s="23">
        <v>37300</v>
      </c>
      <c r="Q3" s="22"/>
    </row>
    <row r="4" spans="2:17" ht="15" customHeight="1">
      <c r="B4" s="18">
        <f>B3+50</f>
        <v>50</v>
      </c>
      <c r="C4" s="8">
        <f t="shared" si="0"/>
        <v>243.32223433121936</v>
      </c>
      <c r="D4" s="8">
        <f t="shared" si="1"/>
        <v>3.0701703326397163</v>
      </c>
      <c r="E4" s="8">
        <f t="shared" ref="E4:E23" si="6">(C4+B4)/2-(C4-B4)/2*(D4-1)/(D4+1)</f>
        <v>97.497332674487822</v>
      </c>
      <c r="F4" s="10">
        <f t="shared" ref="F4:F23" si="7">(C4-B4)*SQRT(D4)/(D4+1)</f>
        <v>83.224358611011525</v>
      </c>
      <c r="G4" s="25">
        <f t="shared" si="2"/>
        <v>41.612179305505762</v>
      </c>
      <c r="H4" s="35">
        <f t="shared" si="3"/>
        <v>137.75017136715701</v>
      </c>
      <c r="I4" s="36">
        <f t="shared" si="4"/>
        <v>1.985252497349598</v>
      </c>
      <c r="J4" s="36">
        <f t="shared" ref="J4:J22" si="8">(H4+B4)/2-(H4-B4)/2*(I4-1)/(I4+1)</f>
        <v>79.394555885997718</v>
      </c>
      <c r="K4" s="37">
        <f>(H4-B4)*SQRT(I4)/(I4+1)</f>
        <v>41.416631931178692</v>
      </c>
      <c r="L4" s="30">
        <f t="shared" si="5"/>
        <v>3.8238775606211292E-2</v>
      </c>
      <c r="O4" s="12" t="s">
        <v>13</v>
      </c>
      <c r="P4" s="2">
        <v>0.05</v>
      </c>
      <c r="Q4" s="22"/>
    </row>
    <row r="5" spans="2:17" ht="15" customHeight="1">
      <c r="B5" s="18">
        <f t="shared" ref="B5:B23" si="9">B4+50</f>
        <v>100</v>
      </c>
      <c r="C5" s="8">
        <f t="shared" si="0"/>
        <v>380.91824224152464</v>
      </c>
      <c r="D5" s="8">
        <f t="shared" si="1"/>
        <v>2.5229273848117879</v>
      </c>
      <c r="E5" s="8">
        <f t="shared" si="6"/>
        <v>179.7400035699381</v>
      </c>
      <c r="F5" s="10">
        <f t="shared" si="7"/>
        <v>126.65683349060235</v>
      </c>
      <c r="G5" s="25">
        <f t="shared" si="2"/>
        <v>63.328416745301176</v>
      </c>
      <c r="H5" s="35">
        <f t="shared" si="3"/>
        <v>229.94898522207322</v>
      </c>
      <c r="I5" s="36">
        <f t="shared" si="4"/>
        <v>1.7414194625010224</v>
      </c>
      <c r="J5" s="36">
        <f t="shared" si="8"/>
        <v>147.40208019954727</v>
      </c>
      <c r="K5" s="37">
        <f t="shared" ref="K5:K22" si="10">(H5-B5)*SQRT(I5)/(I5+1)</f>
        <v>62.553137508059386</v>
      </c>
      <c r="L5" s="30">
        <f t="shared" si="5"/>
        <v>0.60105789569821177</v>
      </c>
      <c r="O5" s="12" t="s">
        <v>14</v>
      </c>
      <c r="P5" s="14">
        <v>1.7E-6</v>
      </c>
      <c r="Q5" s="22"/>
    </row>
    <row r="6" spans="2:17" ht="15" customHeight="1" thickBot="1">
      <c r="B6" s="18">
        <f t="shared" si="9"/>
        <v>150</v>
      </c>
      <c r="C6" s="8">
        <f t="shared" si="0"/>
        <v>500.15204683398031</v>
      </c>
      <c r="D6" s="8">
        <f t="shared" si="1"/>
        <v>2.2708121978833304</v>
      </c>
      <c r="E6" s="8">
        <f t="shared" si="6"/>
        <v>257.05354684092754</v>
      </c>
      <c r="F6" s="10">
        <f t="shared" si="7"/>
        <v>161.32128395213539</v>
      </c>
      <c r="G6" s="25">
        <f t="shared" si="2"/>
        <v>80.660641976067694</v>
      </c>
      <c r="H6" s="35">
        <f t="shared" si="3"/>
        <v>313.88287178589667</v>
      </c>
      <c r="I6" s="36">
        <f t="shared" si="4"/>
        <v>1.6267572361630647</v>
      </c>
      <c r="J6" s="36">
        <f t="shared" si="8"/>
        <v>212.38980501497821</v>
      </c>
      <c r="K6" s="37">
        <f t="shared" si="10"/>
        <v>79.574698530435953</v>
      </c>
      <c r="L6" s="30">
        <f t="shared" si="5"/>
        <v>1.1792731671105394</v>
      </c>
      <c r="O6" s="13" t="s">
        <v>15</v>
      </c>
      <c r="P6" s="3">
        <v>0.54900000000000004</v>
      </c>
      <c r="Q6" s="22"/>
    </row>
    <row r="7" spans="2:17" ht="15" customHeight="1" thickBot="1">
      <c r="B7" s="18">
        <f t="shared" si="9"/>
        <v>200</v>
      </c>
      <c r="C7" s="8">
        <f t="shared" si="0"/>
        <v>609.58852387833167</v>
      </c>
      <c r="D7" s="8">
        <f t="shared" si="1"/>
        <v>2.1172361039111198</v>
      </c>
      <c r="E7" s="8">
        <f t="shared" si="6"/>
        <v>331.39477095252136</v>
      </c>
      <c r="F7" s="10">
        <f t="shared" si="7"/>
        <v>191.18892343990319</v>
      </c>
      <c r="G7" s="25">
        <f t="shared" si="2"/>
        <v>95.594461719951596</v>
      </c>
      <c r="H7" s="35">
        <f t="shared" si="3"/>
        <v>393.33438032278389</v>
      </c>
      <c r="I7" s="36">
        <f t="shared" si="4"/>
        <v>1.5560629719774965</v>
      </c>
      <c r="J7" s="36">
        <f t="shared" si="8"/>
        <v>275.63756544433289</v>
      </c>
      <c r="K7" s="37">
        <f t="shared" si="10"/>
        <v>94.352003359538529</v>
      </c>
      <c r="L7" s="30">
        <f t="shared" si="5"/>
        <v>1.5437027773603278</v>
      </c>
      <c r="Q7" s="22"/>
    </row>
    <row r="8" spans="2:17" ht="15" customHeight="1" thickBot="1">
      <c r="B8" s="18">
        <f t="shared" si="9"/>
        <v>250</v>
      </c>
      <c r="C8" s="8">
        <f t="shared" si="0"/>
        <v>712.64803160315955</v>
      </c>
      <c r="D8" s="8">
        <f t="shared" si="1"/>
        <v>2.0108472514633151</v>
      </c>
      <c r="E8" s="8">
        <f t="shared" si="6"/>
        <v>403.66041282177497</v>
      </c>
      <c r="F8" s="10">
        <f t="shared" si="7"/>
        <v>217.89714330106486</v>
      </c>
      <c r="G8" s="25">
        <f t="shared" si="2"/>
        <v>108.94857165053243</v>
      </c>
      <c r="H8" s="35">
        <f t="shared" si="3"/>
        <v>469.83793032143819</v>
      </c>
      <c r="I8" s="36">
        <f t="shared" si="4"/>
        <v>1.5066659988954667</v>
      </c>
      <c r="J8" s="36">
        <f t="shared" si="8"/>
        <v>337.70132535340059</v>
      </c>
      <c r="K8" s="37">
        <f t="shared" si="10"/>
        <v>107.65015273280218</v>
      </c>
      <c r="L8" s="30">
        <f t="shared" si="5"/>
        <v>1.6858916859197819</v>
      </c>
      <c r="O8" s="4" t="s">
        <v>0</v>
      </c>
      <c r="P8" s="5">
        <v>2</v>
      </c>
    </row>
    <row r="9" spans="2:17" ht="15" customHeight="1" thickBot="1">
      <c r="B9" s="18">
        <f t="shared" si="9"/>
        <v>300</v>
      </c>
      <c r="C9" s="8">
        <f t="shared" si="0"/>
        <v>811.11729087776507</v>
      </c>
      <c r="D9" s="8">
        <f t="shared" si="1"/>
        <v>1.9314072732930092</v>
      </c>
      <c r="E9" s="8">
        <f t="shared" si="6"/>
        <v>474.35901709543049</v>
      </c>
      <c r="F9" s="10">
        <f t="shared" si="7"/>
        <v>242.31558269216146</v>
      </c>
      <c r="G9" s="25">
        <f t="shared" si="2"/>
        <v>121.15779134608073</v>
      </c>
      <c r="H9" s="35">
        <f t="shared" si="3"/>
        <v>544.20310934828512</v>
      </c>
      <c r="I9" s="36">
        <f t="shared" si="4"/>
        <v>1.4695327665874127</v>
      </c>
      <c r="J9" s="36">
        <f t="shared" si="8"/>
        <v>398.88636127948342</v>
      </c>
      <c r="K9" s="37">
        <f t="shared" si="10"/>
        <v>119.87428602286315</v>
      </c>
      <c r="L9" s="30">
        <f t="shared" si="5"/>
        <v>1.6473859147278707</v>
      </c>
    </row>
    <row r="10" spans="2:17" ht="15" customHeight="1" thickBot="1">
      <c r="B10" s="18">
        <f t="shared" si="9"/>
        <v>350</v>
      </c>
      <c r="C10" s="8">
        <f t="shared" si="0"/>
        <v>906.07188294340642</v>
      </c>
      <c r="D10" s="8">
        <f t="shared" si="1"/>
        <v>1.869089384509985</v>
      </c>
      <c r="E10" s="8">
        <f t="shared" si="6"/>
        <v>543.8147643449521</v>
      </c>
      <c r="F10" s="10">
        <f t="shared" si="7"/>
        <v>264.97316481757315</v>
      </c>
      <c r="G10" s="25">
        <f t="shared" si="2"/>
        <v>132.48658240878657</v>
      </c>
      <c r="H10" s="35">
        <f t="shared" si="3"/>
        <v>616.92091096719469</v>
      </c>
      <c r="I10" s="36">
        <f t="shared" si="4"/>
        <v>1.4402419632414782</v>
      </c>
      <c r="J10" s="36">
        <f t="shared" si="8"/>
        <v>459.38296897928603</v>
      </c>
      <c r="K10" s="37">
        <f t="shared" si="10"/>
        <v>131.27059008598985</v>
      </c>
      <c r="L10" s="30">
        <f t="shared" si="5"/>
        <v>1.478637329100569</v>
      </c>
      <c r="N10" s="41"/>
      <c r="O10" s="42" t="s">
        <v>2</v>
      </c>
      <c r="P10" s="43"/>
    </row>
    <row r="11" spans="2:17" ht="15" customHeight="1">
      <c r="B11" s="18">
        <f t="shared" si="9"/>
        <v>400</v>
      </c>
      <c r="C11" s="8">
        <f t="shared" si="0"/>
        <v>998.21994680331727</v>
      </c>
      <c r="D11" s="8">
        <f t="shared" si="1"/>
        <v>1.8184619433960163</v>
      </c>
      <c r="E11" s="8">
        <f t="shared" si="6"/>
        <v>612.25049648267066</v>
      </c>
      <c r="F11" s="10">
        <f t="shared" si="7"/>
        <v>286.22055736389848</v>
      </c>
      <c r="G11" s="25">
        <f t="shared" si="2"/>
        <v>143.11027868194924</v>
      </c>
      <c r="H11" s="35">
        <f t="shared" si="3"/>
        <v>688.31652106357194</v>
      </c>
      <c r="I11" s="36">
        <f t="shared" si="4"/>
        <v>1.4163343842313636</v>
      </c>
      <c r="J11" s="36">
        <f t="shared" si="8"/>
        <v>519.31979404219987</v>
      </c>
      <c r="K11" s="37">
        <f t="shared" si="10"/>
        <v>142.00230512916326</v>
      </c>
      <c r="L11" s="30">
        <f t="shared" si="5"/>
        <v>1.2276053936731828</v>
      </c>
      <c r="O11" s="1" t="s">
        <v>16</v>
      </c>
      <c r="P11" s="23">
        <f>P3/P8</f>
        <v>18650</v>
      </c>
    </row>
    <row r="12" spans="2:17" ht="15" customHeight="1">
      <c r="B12" s="18">
        <f t="shared" si="9"/>
        <v>450</v>
      </c>
      <c r="C12" s="8">
        <f t="shared" si="0"/>
        <v>1088.0575951510127</v>
      </c>
      <c r="D12" s="8">
        <f t="shared" si="1"/>
        <v>1.7762426418212192</v>
      </c>
      <c r="E12" s="8">
        <f t="shared" si="6"/>
        <v>679.82774831685674</v>
      </c>
      <c r="F12" s="10">
        <f t="shared" si="7"/>
        <v>306.30466286628644</v>
      </c>
      <c r="G12" s="25">
        <f t="shared" si="2"/>
        <v>153.15233143314322</v>
      </c>
      <c r="H12" s="35">
        <f t="shared" si="3"/>
        <v>758.61889385591735</v>
      </c>
      <c r="I12" s="36">
        <f t="shared" si="4"/>
        <v>1.3963162182392472</v>
      </c>
      <c r="J12" s="36">
        <f t="shared" si="8"/>
        <v>578.78888500061259</v>
      </c>
      <c r="K12" s="37">
        <f t="shared" si="10"/>
        <v>152.18444838460002</v>
      </c>
      <c r="L12" s="30">
        <f t="shared" si="5"/>
        <v>0.93679759565727883</v>
      </c>
      <c r="O12" s="12" t="s">
        <v>17</v>
      </c>
      <c r="P12" s="2">
        <v>3.5054080618303222E-2</v>
      </c>
      <c r="Q12" s="22"/>
    </row>
    <row r="13" spans="2:17" ht="15" customHeight="1">
      <c r="B13" s="18">
        <f t="shared" si="9"/>
        <v>500</v>
      </c>
      <c r="C13" s="8">
        <f t="shared" si="0"/>
        <v>1175.9486892091343</v>
      </c>
      <c r="D13" s="8">
        <f t="shared" si="1"/>
        <v>1.7403139285033737</v>
      </c>
      <c r="E13" s="8">
        <f t="shared" si="6"/>
        <v>746.66834050590137</v>
      </c>
      <c r="F13" s="10">
        <f t="shared" si="7"/>
        <v>325.40723905042603</v>
      </c>
      <c r="G13" s="25">
        <f t="shared" si="2"/>
        <v>162.70361952521301</v>
      </c>
      <c r="H13" s="35">
        <f t="shared" si="3"/>
        <v>827.99666763798245</v>
      </c>
      <c r="I13" s="36">
        <f t="shared" si="4"/>
        <v>1.3792194695436892</v>
      </c>
      <c r="J13" s="36">
        <f t="shared" si="8"/>
        <v>637.85893728454107</v>
      </c>
      <c r="K13" s="37">
        <f t="shared" si="10"/>
        <v>161.90177714966583</v>
      </c>
      <c r="L13" s="30">
        <f t="shared" si="5"/>
        <v>0.64295119522314725</v>
      </c>
      <c r="O13" s="12" t="s">
        <v>18</v>
      </c>
      <c r="P13" s="14">
        <v>3.1142868611486256E-6</v>
      </c>
      <c r="Q13" s="22"/>
    </row>
    <row r="14" spans="2:17" ht="15" customHeight="1" thickBot="1">
      <c r="B14" s="18">
        <f t="shared" si="9"/>
        <v>550</v>
      </c>
      <c r="C14" s="8">
        <f t="shared" si="0"/>
        <v>1262.1696636481856</v>
      </c>
      <c r="D14" s="8">
        <f t="shared" si="1"/>
        <v>1.7092394325354774</v>
      </c>
      <c r="E14" s="8">
        <f t="shared" si="6"/>
        <v>812.86700802287237</v>
      </c>
      <c r="F14" s="10">
        <f t="shared" si="7"/>
        <v>343.66676414945493</v>
      </c>
      <c r="G14" s="25">
        <f t="shared" si="2"/>
        <v>171.83338207472747</v>
      </c>
      <c r="H14" s="35">
        <f t="shared" si="3"/>
        <v>896.57844145133845</v>
      </c>
      <c r="I14" s="36">
        <f t="shared" si="4"/>
        <v>1.3643849872414602</v>
      </c>
      <c r="J14" s="36">
        <f t="shared" si="8"/>
        <v>696.5829140861249</v>
      </c>
      <c r="K14" s="37">
        <f t="shared" si="10"/>
        <v>171.21894522915488</v>
      </c>
      <c r="L14" s="30">
        <f t="shared" si="5"/>
        <v>0.37753263719718738</v>
      </c>
      <c r="O14" s="13" t="s">
        <v>19</v>
      </c>
      <c r="P14" s="3">
        <v>0.57999999999999996</v>
      </c>
      <c r="Q14" s="22"/>
    </row>
    <row r="15" spans="2:17" ht="15" customHeight="1">
      <c r="B15" s="18">
        <f t="shared" si="9"/>
        <v>600</v>
      </c>
      <c r="C15" s="8">
        <f t="shared" si="0"/>
        <v>1346.9364904535328</v>
      </c>
      <c r="D15" s="8">
        <f t="shared" si="1"/>
        <v>1.6820053567758775</v>
      </c>
      <c r="E15" s="8">
        <f t="shared" si="6"/>
        <v>878.49925376414922</v>
      </c>
      <c r="F15" s="10">
        <f t="shared" si="7"/>
        <v>361.1916677518094</v>
      </c>
      <c r="G15" s="25">
        <f t="shared" si="2"/>
        <v>180.5958338759047</v>
      </c>
      <c r="H15" s="35">
        <f t="shared" si="3"/>
        <v>964.46502221972867</v>
      </c>
      <c r="I15" s="36">
        <f t="shared" si="4"/>
        <v>1.3513459405879114</v>
      </c>
      <c r="J15" s="36">
        <f t="shared" si="8"/>
        <v>755.00272245291183</v>
      </c>
      <c r="K15" s="37">
        <f t="shared" si="10"/>
        <v>180.18664410855908</v>
      </c>
      <c r="L15" s="30">
        <f t="shared" si="5"/>
        <v>0.16743626570036513</v>
      </c>
      <c r="Q15" s="22"/>
    </row>
    <row r="16" spans="2:17" ht="15" customHeight="1">
      <c r="B16" s="18">
        <f t="shared" si="9"/>
        <v>650</v>
      </c>
      <c r="C16" s="8">
        <f t="shared" si="0"/>
        <v>1430.4217883579436</v>
      </c>
      <c r="D16" s="8">
        <f t="shared" si="1"/>
        <v>1.6578726887148965</v>
      </c>
      <c r="E16" s="8">
        <f t="shared" si="6"/>
        <v>943.62647491414793</v>
      </c>
      <c r="F16" s="10">
        <f t="shared" si="7"/>
        <v>378.06876608790293</v>
      </c>
      <c r="G16" s="25">
        <f t="shared" si="2"/>
        <v>189.03438304395146</v>
      </c>
      <c r="H16" s="35">
        <f t="shared" si="3"/>
        <v>1031.7372239485865</v>
      </c>
      <c r="I16" s="36">
        <f t="shared" si="4"/>
        <v>1.3397609793712935</v>
      </c>
      <c r="J16" s="36">
        <f t="shared" si="8"/>
        <v>813.15223106727819</v>
      </c>
      <c r="K16" s="37">
        <f t="shared" si="10"/>
        <v>188.84551693490255</v>
      </c>
      <c r="L16" s="30">
        <f t="shared" si="5"/>
        <v>3.5670407147277233E-2</v>
      </c>
    </row>
    <row r="17" spans="2:12" ht="15" customHeight="1">
      <c r="B17" s="18">
        <f t="shared" si="9"/>
        <v>700</v>
      </c>
      <c r="C17" s="8">
        <f t="shared" si="0"/>
        <v>1512.7661567768337</v>
      </c>
      <c r="D17" s="8">
        <f t="shared" si="1"/>
        <v>1.6362881135498257</v>
      </c>
      <c r="E17" s="8">
        <f t="shared" si="6"/>
        <v>1008.2994429172707</v>
      </c>
      <c r="F17" s="10">
        <f t="shared" si="7"/>
        <v>394.36887155708604</v>
      </c>
      <c r="G17" s="25">
        <f t="shared" si="2"/>
        <v>197.18443577854302</v>
      </c>
      <c r="H17" s="35">
        <f t="shared" si="3"/>
        <v>1098.4610508399869</v>
      </c>
      <c r="I17" s="36">
        <f t="shared" si="4"/>
        <v>1.3293738097023526</v>
      </c>
      <c r="J17" s="36">
        <f t="shared" si="8"/>
        <v>871.0592989327472</v>
      </c>
      <c r="K17" s="37">
        <f t="shared" si="10"/>
        <v>197.22876123256194</v>
      </c>
      <c r="L17" s="30">
        <f t="shared" si="5"/>
        <v>1.9647458739831519E-3</v>
      </c>
    </row>
    <row r="18" spans="2:12" ht="15" customHeight="1">
      <c r="B18" s="18">
        <f t="shared" si="9"/>
        <v>750</v>
      </c>
      <c r="C18" s="8">
        <f t="shared" si="0"/>
        <v>1594.0859549447857</v>
      </c>
      <c r="D18" s="8">
        <f t="shared" si="1"/>
        <v>1.6168279041555165</v>
      </c>
      <c r="E18" s="8">
        <f t="shared" si="6"/>
        <v>1072.5607437173762</v>
      </c>
      <c r="F18" s="10">
        <f t="shared" si="7"/>
        <v>410.15065524862314</v>
      </c>
      <c r="G18" s="25">
        <f t="shared" si="2"/>
        <v>205.07532762431157</v>
      </c>
      <c r="H18" s="35">
        <f t="shared" si="3"/>
        <v>1164.6912651162825</v>
      </c>
      <c r="I18" s="36">
        <f t="shared" si="4"/>
        <v>1.3199876574395131</v>
      </c>
      <c r="J18" s="36">
        <f t="shared" si="8"/>
        <v>928.74718591130886</v>
      </c>
      <c r="K18" s="37">
        <f t="shared" si="10"/>
        <v>205.36392134531323</v>
      </c>
      <c r="L18" s="30">
        <f t="shared" si="5"/>
        <v>8.3286335801584371E-2</v>
      </c>
    </row>
    <row r="19" spans="2:12" ht="15" customHeight="1">
      <c r="B19" s="18">
        <f t="shared" si="9"/>
        <v>800</v>
      </c>
      <c r="C19" s="8">
        <f t="shared" si="0"/>
        <v>1674.4788025034757</v>
      </c>
      <c r="D19" s="8">
        <f t="shared" si="1"/>
        <v>1.5991612578340288</v>
      </c>
      <c r="E19" s="8">
        <f t="shared" si="6"/>
        <v>1136.4465363077202</v>
      </c>
      <c r="F19" s="10">
        <f t="shared" si="7"/>
        <v>425.46338547912109</v>
      </c>
      <c r="G19" s="25">
        <f t="shared" si="2"/>
        <v>212.73169273956054</v>
      </c>
      <c r="H19" s="35">
        <f t="shared" si="3"/>
        <v>1230.4739165098513</v>
      </c>
      <c r="I19" s="36">
        <f t="shared" si="4"/>
        <v>1.3114485368007955</v>
      </c>
      <c r="J19" s="36">
        <f t="shared" si="8"/>
        <v>986.23556166457286</v>
      </c>
      <c r="K19" s="37">
        <f t="shared" si="10"/>
        <v>213.2741596974225</v>
      </c>
      <c r="L19" s="30">
        <f t="shared" si="5"/>
        <v>0.29427040037201102</v>
      </c>
    </row>
    <row r="20" spans="2:12" ht="15" customHeight="1">
      <c r="B20" s="18">
        <f t="shared" si="9"/>
        <v>850</v>
      </c>
      <c r="C20" s="8">
        <f t="shared" si="0"/>
        <v>1754.0275687918329</v>
      </c>
      <c r="D20" s="8">
        <f t="shared" si="1"/>
        <v>1.5830255790909564</v>
      </c>
      <c r="E20" s="8">
        <f t="shared" si="6"/>
        <v>1199.987849949975</v>
      </c>
      <c r="F20" s="10">
        <f t="shared" si="7"/>
        <v>440.3489184548435</v>
      </c>
      <c r="G20" s="25">
        <f t="shared" si="2"/>
        <v>220.17445922742175</v>
      </c>
      <c r="H20" s="35">
        <f t="shared" si="3"/>
        <v>1295.848181252004</v>
      </c>
      <c r="I20" s="36">
        <f t="shared" si="4"/>
        <v>1.3036339424342711</v>
      </c>
      <c r="J20" s="36">
        <f t="shared" si="8"/>
        <v>1043.5412450039141</v>
      </c>
      <c r="K20" s="37">
        <f t="shared" si="10"/>
        <v>220.97918129221699</v>
      </c>
      <c r="L20" s="30">
        <f t="shared" si="5"/>
        <v>0.64757760156831912</v>
      </c>
    </row>
    <row r="21" spans="2:12" ht="15" customHeight="1">
      <c r="B21" s="18">
        <f t="shared" si="9"/>
        <v>900</v>
      </c>
      <c r="C21" s="8">
        <f t="shared" si="0"/>
        <v>1832.8033300026564</v>
      </c>
      <c r="D21" s="8">
        <f t="shared" si="1"/>
        <v>1.568209361177348</v>
      </c>
      <c r="E21" s="8">
        <f t="shared" si="6"/>
        <v>1263.2115605929534</v>
      </c>
      <c r="F21" s="10">
        <f t="shared" si="7"/>
        <v>454.84317678536178</v>
      </c>
      <c r="G21" s="25">
        <f t="shared" si="2"/>
        <v>227.42158839268089</v>
      </c>
      <c r="H21" s="35">
        <f t="shared" si="3"/>
        <v>1360.8477283511845</v>
      </c>
      <c r="I21" s="36">
        <f t="shared" si="4"/>
        <v>1.2964449997957963</v>
      </c>
      <c r="J21" s="36">
        <f t="shared" si="8"/>
        <v>1100.6787571190096</v>
      </c>
      <c r="K21" s="37">
        <f t="shared" si="10"/>
        <v>228.49592072464708</v>
      </c>
      <c r="L21" s="30">
        <f t="shared" si="5"/>
        <v>1.1541899595079113</v>
      </c>
    </row>
    <row r="22" spans="2:12" ht="15" customHeight="1">
      <c r="B22" s="18">
        <f t="shared" si="9"/>
        <v>950</v>
      </c>
      <c r="C22" s="8">
        <f t="shared" si="0"/>
        <v>1910.8676033952606</v>
      </c>
      <c r="D22" s="8">
        <f t="shared" si="1"/>
        <v>1.5545400490250785</v>
      </c>
      <c r="E22" s="8">
        <f t="shared" si="6"/>
        <v>1326.1411388958136</v>
      </c>
      <c r="F22" s="10">
        <f t="shared" si="7"/>
        <v>468.97726842496797</v>
      </c>
      <c r="G22" s="25">
        <f t="shared" si="2"/>
        <v>234.48863421248399</v>
      </c>
      <c r="H22" s="35">
        <f t="shared" si="3"/>
        <v>1425.5017540279721</v>
      </c>
      <c r="I22" s="36">
        <f t="shared" si="4"/>
        <v>1.2898008877927283</v>
      </c>
      <c r="J22" s="36">
        <f t="shared" si="8"/>
        <v>1157.6607431514869</v>
      </c>
      <c r="K22" s="37">
        <f t="shared" si="10"/>
        <v>235.83906242405303</v>
      </c>
      <c r="L22" s="30">
        <f t="shared" si="5"/>
        <v>1.8236563546015523</v>
      </c>
    </row>
    <row r="23" spans="2:12" ht="15" customHeight="1" thickBot="1">
      <c r="B23" s="18">
        <f t="shared" si="9"/>
        <v>1000</v>
      </c>
      <c r="C23" s="19">
        <f t="shared" si="0"/>
        <v>1988.2740638140572</v>
      </c>
      <c r="D23" s="19">
        <f t="shared" si="1"/>
        <v>1.5418752548357348</v>
      </c>
      <c r="E23" s="19">
        <f t="shared" si="6"/>
        <v>1388.7972322536036</v>
      </c>
      <c r="F23" s="11">
        <f t="shared" si="7"/>
        <v>482.77834759945904</v>
      </c>
      <c r="G23" s="26">
        <f t="shared" si="2"/>
        <v>241.38917379972952</v>
      </c>
      <c r="H23" s="38">
        <f t="shared" si="3"/>
        <v>1489.8357780255189</v>
      </c>
      <c r="I23" s="39">
        <f t="shared" si="4"/>
        <v>1.2836347939829746</v>
      </c>
      <c r="J23" s="39">
        <f>(H23+B23)/2-(H23-B23)/2*(I23-1)/(I23+1)</f>
        <v>1214.4982986404659</v>
      </c>
      <c r="K23" s="40">
        <f>(H23-B23)*SQRT(I23)/(I23+1)</f>
        <v>243.02144119408112</v>
      </c>
      <c r="L23" s="31">
        <f>(K23-G23)^2</f>
        <v>2.6642968466633645</v>
      </c>
    </row>
    <row r="24" spans="2:12">
      <c r="B24" s="45" t="s">
        <v>11</v>
      </c>
      <c r="C24" s="45"/>
      <c r="D24" s="45"/>
      <c r="E24" s="45"/>
      <c r="F24" s="45"/>
      <c r="G24" s="45"/>
      <c r="H24" s="45"/>
      <c r="I24" s="45"/>
      <c r="J24" s="45"/>
      <c r="K24" s="45"/>
      <c r="L24" s="6">
        <f>SUM(L3:L23)</f>
        <v>19.260170354534726</v>
      </c>
    </row>
  </sheetData>
  <mergeCells count="5">
    <mergeCell ref="O2:P2"/>
    <mergeCell ref="B1:F1"/>
    <mergeCell ref="H1:K1"/>
    <mergeCell ref="B24:K24"/>
    <mergeCell ref="O10:P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Estimacija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Rakic</dc:creator>
  <cp:lastModifiedBy>Rakic</cp:lastModifiedBy>
  <dcterms:created xsi:type="dcterms:W3CDTF">2011-09-04T14:31:00Z</dcterms:created>
  <dcterms:modified xsi:type="dcterms:W3CDTF">2011-10-20T20:48:39Z</dcterms:modified>
</cp:coreProperties>
</file>