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1"/>
  </bookViews>
  <sheets>
    <sheet name="упис угинућа" sheetId="1" r:id="rId1"/>
    <sheet name="об 1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<sst xmlns="http://schemas.openxmlformats.org/spreadsheetml/2006/main" count="31" uniqueCount="18">
  <si>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недеља</t>
  </si>
  <si>
    <t>датум</t>
  </si>
  <si>
    <t>дан</t>
  </si>
  <si>
    <t>број</t>
  </si>
  <si>
    <t>усељени</t>
  </si>
  <si>
    <t>исељени</t>
  </si>
  <si>
    <t>угинуће</t>
  </si>
  <si>
    <t>дневно</t>
  </si>
  <si>
    <t>%</t>
  </si>
  <si>
    <t>шкарт</t>
  </si>
  <si>
    <t>å</t>
  </si>
  <si>
    <t>ком</t>
  </si>
  <si>
    <t>угинућа</t>
  </si>
  <si>
    <t xml:space="preserve">недељно </t>
  </si>
  <si>
    <t xml:space="preserve">  турнус</t>
  </si>
  <si>
    <t>инкубатор</t>
  </si>
  <si>
    <t>фарма</t>
  </si>
  <si>
    <t>об 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</si>
</sst>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[$-C1A]d\.\ mmmm\ yyyy"/>
    <numFmt numFmtId="173" formatCode="d/m"/>
    <numFmt numFmtId="174" formatCode="0.000"/>
    <numFmt numFmtId="175" formatCode="0.0"/>
    <numFmt numFmtId="176" formatCode="mmm/yyyy"/>
    <numFmt numFmtId="177" formatCode="0.0000"/>
    <numFmt numFmtId="178" formatCode="#,##0.000"/>
    <numFmt numFmtId="179" formatCode="0.000000"/>
    <numFmt numFmtId="180" formatCode="0.0000000"/>
    <numFmt numFmtId="181" formatCode="0.00000000"/>
    <numFmt numFmtId="182" formatCode="0.00000"/>
    <numFmt numFmtId="183" formatCode="0.000000000"/>
    <numFmt numFmtId="184" formatCode="d//m"/>
    <numFmt numFmtId="185" formatCode="d\-m"/>
  </numFmts>
  <fonts count="38">
    <font>
      <sz val="10"/>
      <name val="Arial"/>
      <family val="0"/>
    </font>
    <font>
      <sz val="9"/>
      <name val="Arial"/>
      <family val="0"/>
    </font>
    <font>
      <sz val="9"/>
      <name val="Symbol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left" vertical="center"/>
    </xf>
    <xf numFmtId="3" fontId="1" fillId="33" borderId="0" xfId="0" applyNumberFormat="1" applyFont="1" applyFill="1" applyAlignment="1">
      <alignment horizontal="left" vertical="center"/>
    </xf>
    <xf numFmtId="173" fontId="0" fillId="34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5" borderId="0" xfId="0" applyFont="1" applyFill="1" applyAlignment="1">
      <alignment horizontal="center" vertical="center"/>
    </xf>
    <xf numFmtId="175" fontId="1" fillId="35" borderId="0" xfId="0" applyNumberFormat="1" applyFont="1" applyFill="1" applyAlignment="1">
      <alignment horizontal="center" vertical="center"/>
    </xf>
    <xf numFmtId="173" fontId="1" fillId="34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>
      <alignment horizontal="center" vertical="center"/>
    </xf>
    <xf numFmtId="175" fontId="3" fillId="0" borderId="18" xfId="0" applyNumberFormat="1" applyFont="1" applyBorder="1" applyAlignment="1">
      <alignment horizontal="center" vertical="center"/>
    </xf>
    <xf numFmtId="17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4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7" sqref="M17"/>
    </sheetView>
  </sheetViews>
  <sheetFormatPr defaultColWidth="9.140625" defaultRowHeight="12.75"/>
  <cols>
    <col min="1" max="1" width="9.140625" style="5" customWidth="1"/>
    <col min="2" max="2" width="9.140625" style="17" customWidth="1"/>
    <col min="3" max="16384" width="9.140625" style="6" customWidth="1"/>
  </cols>
  <sheetData>
    <row r="1" spans="1:10" ht="12.75">
      <c r="A1" s="34" t="s">
        <v>1</v>
      </c>
      <c r="C1" s="33" t="s">
        <v>17</v>
      </c>
      <c r="D1" s="33"/>
      <c r="E1" s="33"/>
      <c r="F1" s="33"/>
      <c r="G1" s="33"/>
      <c r="H1" s="33"/>
      <c r="I1" s="33"/>
      <c r="J1" s="33"/>
    </row>
    <row r="2" spans="1:4" ht="13.5" thickBot="1">
      <c r="A2" s="34"/>
      <c r="B2" s="17" t="s">
        <v>2</v>
      </c>
      <c r="C2" s="6" t="s">
        <v>6</v>
      </c>
      <c r="D2" s="6" t="s">
        <v>9</v>
      </c>
    </row>
    <row r="3" spans="1:10" ht="12.75">
      <c r="A3" s="10">
        <v>40664</v>
      </c>
      <c r="B3" s="18">
        <v>1</v>
      </c>
      <c r="C3" s="19"/>
      <c r="D3" s="20"/>
      <c r="E3" s="20"/>
      <c r="F3" s="20"/>
      <c r="G3" s="20"/>
      <c r="H3" s="20"/>
      <c r="I3" s="20"/>
      <c r="J3" s="21"/>
    </row>
    <row r="4" spans="1:10" ht="12.75">
      <c r="A4" s="5">
        <f aca="true" t="shared" si="0" ref="A4:A35">A3+1</f>
        <v>40665</v>
      </c>
      <c r="B4" s="17">
        <v>2</v>
      </c>
      <c r="C4" s="22"/>
      <c r="D4" s="23"/>
      <c r="E4" s="23"/>
      <c r="F4" s="23"/>
      <c r="G4" s="23"/>
      <c r="H4" s="23"/>
      <c r="I4" s="23"/>
      <c r="J4" s="24"/>
    </row>
    <row r="5" spans="1:10" ht="12.75">
      <c r="A5" s="5">
        <f t="shared" si="0"/>
        <v>40666</v>
      </c>
      <c r="B5" s="18">
        <v>3</v>
      </c>
      <c r="C5" s="22"/>
      <c r="D5" s="23"/>
      <c r="E5" s="23"/>
      <c r="F5" s="23"/>
      <c r="G5" s="23"/>
      <c r="H5" s="23"/>
      <c r="I5" s="23"/>
      <c r="J5" s="24"/>
    </row>
    <row r="6" spans="1:10" ht="12.75">
      <c r="A6" s="5">
        <f t="shared" si="0"/>
        <v>40667</v>
      </c>
      <c r="B6" s="17">
        <v>4</v>
      </c>
      <c r="C6" s="22">
        <v>2</v>
      </c>
      <c r="D6" s="23">
        <v>4</v>
      </c>
      <c r="E6" s="23"/>
      <c r="F6" s="23"/>
      <c r="G6" s="23"/>
      <c r="H6" s="23"/>
      <c r="I6" s="23"/>
      <c r="J6" s="24"/>
    </row>
    <row r="7" spans="1:10" ht="12.75">
      <c r="A7" s="5">
        <f t="shared" si="0"/>
        <v>40668</v>
      </c>
      <c r="B7" s="18">
        <v>5</v>
      </c>
      <c r="C7" s="22">
        <v>3</v>
      </c>
      <c r="D7" s="23">
        <v>3</v>
      </c>
      <c r="E7" s="23"/>
      <c r="F7" s="23"/>
      <c r="G7" s="23"/>
      <c r="H7" s="23"/>
      <c r="I7" s="23"/>
      <c r="J7" s="24"/>
    </row>
    <row r="8" spans="1:10" ht="12.75">
      <c r="A8" s="5">
        <f t="shared" si="0"/>
        <v>40669</v>
      </c>
      <c r="B8" s="17">
        <v>6</v>
      </c>
      <c r="C8" s="22">
        <v>3</v>
      </c>
      <c r="D8" s="23">
        <v>7</v>
      </c>
      <c r="E8" s="23"/>
      <c r="F8" s="23"/>
      <c r="G8" s="23"/>
      <c r="H8" s="23"/>
      <c r="I8" s="23"/>
      <c r="J8" s="24"/>
    </row>
    <row r="9" spans="1:10" ht="12.75">
      <c r="A9" s="5">
        <f t="shared" si="0"/>
        <v>40670</v>
      </c>
      <c r="B9" s="18">
        <v>7</v>
      </c>
      <c r="C9" s="22">
        <v>5</v>
      </c>
      <c r="D9" s="23">
        <v>28</v>
      </c>
      <c r="E9" s="23"/>
      <c r="F9" s="23"/>
      <c r="G9" s="23"/>
      <c r="H9" s="23"/>
      <c r="I9" s="23"/>
      <c r="J9" s="24"/>
    </row>
    <row r="10" spans="1:10" ht="12.75">
      <c r="A10" s="5">
        <f t="shared" si="0"/>
        <v>40671</v>
      </c>
      <c r="B10" s="17">
        <v>8</v>
      </c>
      <c r="C10" s="22">
        <v>5</v>
      </c>
      <c r="D10" s="23">
        <v>9</v>
      </c>
      <c r="E10" s="23"/>
      <c r="F10" s="23"/>
      <c r="G10" s="23"/>
      <c r="H10" s="23"/>
      <c r="I10" s="23"/>
      <c r="J10" s="24"/>
    </row>
    <row r="11" spans="1:10" ht="12.75">
      <c r="A11" s="5">
        <f t="shared" si="0"/>
        <v>40672</v>
      </c>
      <c r="B11" s="18">
        <v>9</v>
      </c>
      <c r="C11" s="22">
        <v>2</v>
      </c>
      <c r="D11" s="23">
        <v>3</v>
      </c>
      <c r="E11" s="23"/>
      <c r="F11" s="23"/>
      <c r="G11" s="23"/>
      <c r="H11" s="23"/>
      <c r="I11" s="23"/>
      <c r="J11" s="24"/>
    </row>
    <row r="12" spans="1:10" ht="12.75">
      <c r="A12" s="5">
        <f t="shared" si="0"/>
        <v>40673</v>
      </c>
      <c r="B12" s="17">
        <v>10</v>
      </c>
      <c r="C12" s="22">
        <v>5</v>
      </c>
      <c r="D12" s="23">
        <v>17</v>
      </c>
      <c r="E12" s="23"/>
      <c r="F12" s="23"/>
      <c r="G12" s="23"/>
      <c r="H12" s="23"/>
      <c r="I12" s="23"/>
      <c r="J12" s="24"/>
    </row>
    <row r="13" spans="1:10" ht="12.75">
      <c r="A13" s="5">
        <f t="shared" si="0"/>
        <v>40674</v>
      </c>
      <c r="B13" s="18">
        <v>11</v>
      </c>
      <c r="C13" s="22">
        <v>2</v>
      </c>
      <c r="D13" s="23">
        <v>2</v>
      </c>
      <c r="E13" s="23"/>
      <c r="F13" s="23"/>
      <c r="G13" s="23"/>
      <c r="H13" s="23"/>
      <c r="I13" s="23"/>
      <c r="J13" s="24"/>
    </row>
    <row r="14" spans="1:10" ht="12.75">
      <c r="A14" s="5">
        <f t="shared" si="0"/>
        <v>40675</v>
      </c>
      <c r="B14" s="17">
        <v>12</v>
      </c>
      <c r="C14" s="22">
        <v>1</v>
      </c>
      <c r="D14" s="23">
        <v>2</v>
      </c>
      <c r="E14" s="23"/>
      <c r="F14" s="23"/>
      <c r="G14" s="23"/>
      <c r="H14" s="23"/>
      <c r="I14" s="23"/>
      <c r="J14" s="24"/>
    </row>
    <row r="15" spans="1:10" ht="12.75">
      <c r="A15" s="5">
        <f t="shared" si="0"/>
        <v>40676</v>
      </c>
      <c r="B15" s="18">
        <v>13</v>
      </c>
      <c r="C15" s="22">
        <v>2</v>
      </c>
      <c r="D15" s="23">
        <v>6</v>
      </c>
      <c r="E15" s="23"/>
      <c r="F15" s="23"/>
      <c r="G15" s="23"/>
      <c r="H15" s="23"/>
      <c r="I15" s="23"/>
      <c r="J15" s="24"/>
    </row>
    <row r="16" spans="1:10" ht="12.75">
      <c r="A16" s="5">
        <f t="shared" si="0"/>
        <v>40677</v>
      </c>
      <c r="B16" s="17">
        <v>14</v>
      </c>
      <c r="C16" s="22">
        <v>2</v>
      </c>
      <c r="D16" s="23">
        <v>7</v>
      </c>
      <c r="E16" s="23"/>
      <c r="F16" s="23"/>
      <c r="G16" s="23"/>
      <c r="H16" s="23"/>
      <c r="I16" s="23"/>
      <c r="J16" s="24"/>
    </row>
    <row r="17" spans="1:10" ht="12.75">
      <c r="A17" s="5">
        <f t="shared" si="0"/>
        <v>40678</v>
      </c>
      <c r="B17" s="18">
        <v>15</v>
      </c>
      <c r="C17" s="22">
        <v>1</v>
      </c>
      <c r="D17" s="23">
        <v>1</v>
      </c>
      <c r="E17" s="23"/>
      <c r="F17" s="23"/>
      <c r="G17" s="23"/>
      <c r="H17" s="23"/>
      <c r="I17" s="23"/>
      <c r="J17" s="24"/>
    </row>
    <row r="18" spans="1:10" ht="12.75">
      <c r="A18" s="5">
        <f t="shared" si="0"/>
        <v>40679</v>
      </c>
      <c r="B18" s="17">
        <v>16</v>
      </c>
      <c r="C18" s="22">
        <v>1</v>
      </c>
      <c r="D18" s="23">
        <v>2</v>
      </c>
      <c r="E18" s="23"/>
      <c r="F18" s="23"/>
      <c r="G18" s="23"/>
      <c r="H18" s="23"/>
      <c r="I18" s="23"/>
      <c r="J18" s="24"/>
    </row>
    <row r="19" spans="1:10" ht="12.75">
      <c r="A19" s="5">
        <f t="shared" si="0"/>
        <v>40680</v>
      </c>
      <c r="B19" s="18">
        <v>17</v>
      </c>
      <c r="C19" s="22">
        <v>3</v>
      </c>
      <c r="D19" s="23">
        <v>4</v>
      </c>
      <c r="E19" s="23"/>
      <c r="F19" s="23"/>
      <c r="G19" s="23"/>
      <c r="H19" s="23"/>
      <c r="I19" s="23"/>
      <c r="J19" s="24"/>
    </row>
    <row r="20" spans="1:10" ht="12.75">
      <c r="A20" s="5">
        <f t="shared" si="0"/>
        <v>40681</v>
      </c>
      <c r="B20" s="17">
        <v>18</v>
      </c>
      <c r="C20" s="22">
        <v>3</v>
      </c>
      <c r="D20" s="23">
        <v>4</v>
      </c>
      <c r="E20" s="23"/>
      <c r="F20" s="23"/>
      <c r="G20" s="23"/>
      <c r="H20" s="23"/>
      <c r="I20" s="23"/>
      <c r="J20" s="24"/>
    </row>
    <row r="21" spans="1:10" ht="12.75">
      <c r="A21" s="5">
        <f t="shared" si="0"/>
        <v>40682</v>
      </c>
      <c r="B21" s="18">
        <v>19</v>
      </c>
      <c r="C21" s="22">
        <v>2</v>
      </c>
      <c r="D21" s="23">
        <v>2</v>
      </c>
      <c r="E21" s="23"/>
      <c r="F21" s="23"/>
      <c r="G21" s="23"/>
      <c r="H21" s="23"/>
      <c r="I21" s="23"/>
      <c r="J21" s="24"/>
    </row>
    <row r="22" spans="1:10" ht="12.75">
      <c r="A22" s="5">
        <f t="shared" si="0"/>
        <v>40683</v>
      </c>
      <c r="B22" s="17">
        <v>20</v>
      </c>
      <c r="C22" s="22">
        <v>1</v>
      </c>
      <c r="D22" s="23">
        <v>2</v>
      </c>
      <c r="E22" s="23"/>
      <c r="F22" s="23"/>
      <c r="G22" s="23"/>
      <c r="H22" s="23"/>
      <c r="I22" s="23"/>
      <c r="J22" s="24"/>
    </row>
    <row r="23" spans="1:10" ht="12.75">
      <c r="A23" s="5">
        <f t="shared" si="0"/>
        <v>40684</v>
      </c>
      <c r="B23" s="18">
        <v>21</v>
      </c>
      <c r="C23" s="22">
        <v>4</v>
      </c>
      <c r="D23" s="23">
        <v>5</v>
      </c>
      <c r="E23" s="23"/>
      <c r="F23" s="23"/>
      <c r="G23" s="23"/>
      <c r="H23" s="23"/>
      <c r="I23" s="23"/>
      <c r="J23" s="24"/>
    </row>
    <row r="24" spans="1:10" ht="12.75">
      <c r="A24" s="5">
        <f t="shared" si="0"/>
        <v>40685</v>
      </c>
      <c r="B24" s="17">
        <v>22</v>
      </c>
      <c r="C24" s="22"/>
      <c r="D24" s="23"/>
      <c r="E24" s="23"/>
      <c r="F24" s="23"/>
      <c r="G24" s="23"/>
      <c r="H24" s="23"/>
      <c r="I24" s="23"/>
      <c r="J24" s="24"/>
    </row>
    <row r="25" spans="1:10" ht="12.75">
      <c r="A25" s="5">
        <f t="shared" si="0"/>
        <v>40686</v>
      </c>
      <c r="B25" s="18">
        <v>23</v>
      </c>
      <c r="C25" s="22"/>
      <c r="D25" s="23"/>
      <c r="E25" s="23"/>
      <c r="F25" s="23"/>
      <c r="G25" s="23"/>
      <c r="H25" s="23"/>
      <c r="I25" s="23"/>
      <c r="J25" s="24"/>
    </row>
    <row r="26" spans="1:10" ht="12.75">
      <c r="A26" s="5">
        <f t="shared" si="0"/>
        <v>40687</v>
      </c>
      <c r="B26" s="17">
        <v>24</v>
      </c>
      <c r="C26" s="22"/>
      <c r="D26" s="23"/>
      <c r="E26" s="23"/>
      <c r="F26" s="23"/>
      <c r="G26" s="23"/>
      <c r="H26" s="23"/>
      <c r="I26" s="23"/>
      <c r="J26" s="24"/>
    </row>
    <row r="27" spans="1:10" ht="12.75">
      <c r="A27" s="5">
        <f t="shared" si="0"/>
        <v>40688</v>
      </c>
      <c r="B27" s="18">
        <v>25</v>
      </c>
      <c r="C27" s="22"/>
      <c r="D27" s="23"/>
      <c r="E27" s="23"/>
      <c r="F27" s="23"/>
      <c r="G27" s="23"/>
      <c r="H27" s="23"/>
      <c r="I27" s="23"/>
      <c r="J27" s="24"/>
    </row>
    <row r="28" spans="1:10" ht="12.75">
      <c r="A28" s="5">
        <f t="shared" si="0"/>
        <v>40689</v>
      </c>
      <c r="B28" s="17">
        <v>26</v>
      </c>
      <c r="C28" s="22"/>
      <c r="D28" s="23"/>
      <c r="E28" s="23"/>
      <c r="F28" s="23"/>
      <c r="G28" s="23"/>
      <c r="H28" s="23"/>
      <c r="I28" s="23"/>
      <c r="J28" s="24"/>
    </row>
    <row r="29" spans="1:10" ht="12.75">
      <c r="A29" s="5">
        <f t="shared" si="0"/>
        <v>40690</v>
      </c>
      <c r="B29" s="18">
        <v>27</v>
      </c>
      <c r="C29" s="22"/>
      <c r="D29" s="23"/>
      <c r="E29" s="23"/>
      <c r="F29" s="23"/>
      <c r="G29" s="23"/>
      <c r="H29" s="23"/>
      <c r="I29" s="23"/>
      <c r="J29" s="24"/>
    </row>
    <row r="30" spans="1:10" ht="12.75">
      <c r="A30" s="5">
        <f t="shared" si="0"/>
        <v>40691</v>
      </c>
      <c r="B30" s="17">
        <v>28</v>
      </c>
      <c r="C30" s="22"/>
      <c r="D30" s="23"/>
      <c r="E30" s="23"/>
      <c r="F30" s="23"/>
      <c r="G30" s="23"/>
      <c r="H30" s="23"/>
      <c r="I30" s="23"/>
      <c r="J30" s="24"/>
    </row>
    <row r="31" spans="1:10" ht="12.75">
      <c r="A31" s="5">
        <f t="shared" si="0"/>
        <v>40692</v>
      </c>
      <c r="B31" s="18">
        <v>29</v>
      </c>
      <c r="C31" s="22"/>
      <c r="D31" s="23"/>
      <c r="E31" s="23"/>
      <c r="F31" s="23"/>
      <c r="G31" s="23"/>
      <c r="H31" s="23"/>
      <c r="I31" s="23"/>
      <c r="J31" s="24"/>
    </row>
    <row r="32" spans="1:10" ht="12.75">
      <c r="A32" s="5">
        <f t="shared" si="0"/>
        <v>40693</v>
      </c>
      <c r="B32" s="17">
        <v>30</v>
      </c>
      <c r="C32" s="22"/>
      <c r="D32" s="23"/>
      <c r="E32" s="23"/>
      <c r="F32" s="23"/>
      <c r="G32" s="23"/>
      <c r="H32" s="23"/>
      <c r="I32" s="23"/>
      <c r="J32" s="24"/>
    </row>
    <row r="33" spans="1:10" ht="12.75">
      <c r="A33" s="5">
        <f t="shared" si="0"/>
        <v>40694</v>
      </c>
      <c r="B33" s="18">
        <v>31</v>
      </c>
      <c r="C33" s="22"/>
      <c r="D33" s="23"/>
      <c r="E33" s="23"/>
      <c r="F33" s="23"/>
      <c r="G33" s="23"/>
      <c r="H33" s="23"/>
      <c r="I33" s="23"/>
      <c r="J33" s="24"/>
    </row>
    <row r="34" spans="1:10" ht="12.75">
      <c r="A34" s="5">
        <f t="shared" si="0"/>
        <v>40695</v>
      </c>
      <c r="B34" s="17">
        <v>32</v>
      </c>
      <c r="C34" s="22"/>
      <c r="D34" s="23"/>
      <c r="E34" s="23"/>
      <c r="F34" s="23"/>
      <c r="G34" s="23"/>
      <c r="H34" s="23"/>
      <c r="I34" s="23"/>
      <c r="J34" s="24"/>
    </row>
    <row r="35" spans="1:10" ht="12.75">
      <c r="A35" s="5">
        <f t="shared" si="0"/>
        <v>40696</v>
      </c>
      <c r="B35" s="18">
        <v>33</v>
      </c>
      <c r="C35" s="22"/>
      <c r="D35" s="23"/>
      <c r="E35" s="23"/>
      <c r="F35" s="23"/>
      <c r="G35" s="23"/>
      <c r="H35" s="23"/>
      <c r="I35" s="23"/>
      <c r="J35" s="24"/>
    </row>
    <row r="36" spans="1:10" ht="12.75">
      <c r="A36" s="5">
        <f aca="true" t="shared" si="1" ref="A36:A58">A35+1</f>
        <v>40697</v>
      </c>
      <c r="B36" s="17">
        <v>34</v>
      </c>
      <c r="C36" s="22"/>
      <c r="D36" s="23"/>
      <c r="E36" s="23"/>
      <c r="F36" s="23"/>
      <c r="G36" s="23"/>
      <c r="H36" s="23"/>
      <c r="I36" s="23"/>
      <c r="J36" s="24"/>
    </row>
    <row r="37" spans="1:10" ht="12.75">
      <c r="A37" s="5">
        <f t="shared" si="1"/>
        <v>40698</v>
      </c>
      <c r="B37" s="18">
        <v>35</v>
      </c>
      <c r="C37" s="22"/>
      <c r="D37" s="23"/>
      <c r="E37" s="23"/>
      <c r="F37" s="23"/>
      <c r="G37" s="23"/>
      <c r="H37" s="23"/>
      <c r="I37" s="23"/>
      <c r="J37" s="24"/>
    </row>
    <row r="38" spans="1:10" ht="12.75">
      <c r="A38" s="5">
        <f t="shared" si="1"/>
        <v>40699</v>
      </c>
      <c r="B38" s="17">
        <v>36</v>
      </c>
      <c r="C38" s="22"/>
      <c r="D38" s="23"/>
      <c r="E38" s="23"/>
      <c r="F38" s="23"/>
      <c r="G38" s="23"/>
      <c r="H38" s="23"/>
      <c r="I38" s="23"/>
      <c r="J38" s="24"/>
    </row>
    <row r="39" spans="1:10" ht="12.75">
      <c r="A39" s="5">
        <f t="shared" si="1"/>
        <v>40700</v>
      </c>
      <c r="B39" s="18">
        <v>37</v>
      </c>
      <c r="C39" s="22"/>
      <c r="D39" s="23"/>
      <c r="E39" s="23"/>
      <c r="F39" s="23"/>
      <c r="G39" s="23"/>
      <c r="H39" s="23"/>
      <c r="I39" s="23"/>
      <c r="J39" s="24"/>
    </row>
    <row r="40" spans="1:10" ht="12.75">
      <c r="A40" s="5">
        <f t="shared" si="1"/>
        <v>40701</v>
      </c>
      <c r="B40" s="17">
        <v>38</v>
      </c>
      <c r="C40" s="22"/>
      <c r="D40" s="23"/>
      <c r="E40" s="23"/>
      <c r="F40" s="23"/>
      <c r="G40" s="23"/>
      <c r="H40" s="23"/>
      <c r="I40" s="23"/>
      <c r="J40" s="24"/>
    </row>
    <row r="41" spans="1:10" ht="12.75">
      <c r="A41" s="5">
        <f t="shared" si="1"/>
        <v>40702</v>
      </c>
      <c r="B41" s="18">
        <v>39</v>
      </c>
      <c r="C41" s="22"/>
      <c r="D41" s="23"/>
      <c r="E41" s="23"/>
      <c r="F41" s="23"/>
      <c r="G41" s="23"/>
      <c r="H41" s="23"/>
      <c r="I41" s="23"/>
      <c r="J41" s="24"/>
    </row>
    <row r="42" spans="1:10" ht="12.75">
      <c r="A42" s="5">
        <f t="shared" si="1"/>
        <v>40703</v>
      </c>
      <c r="B42" s="17">
        <v>40</v>
      </c>
      <c r="C42" s="22"/>
      <c r="D42" s="23"/>
      <c r="E42" s="23"/>
      <c r="F42" s="23"/>
      <c r="G42" s="23"/>
      <c r="H42" s="23"/>
      <c r="I42" s="23"/>
      <c r="J42" s="24"/>
    </row>
    <row r="43" spans="1:10" ht="12.75">
      <c r="A43" s="5">
        <f t="shared" si="1"/>
        <v>40704</v>
      </c>
      <c r="B43" s="18">
        <v>41</v>
      </c>
      <c r="C43" s="22"/>
      <c r="D43" s="23"/>
      <c r="E43" s="23"/>
      <c r="F43" s="23"/>
      <c r="G43" s="23"/>
      <c r="H43" s="23"/>
      <c r="I43" s="23"/>
      <c r="J43" s="24"/>
    </row>
    <row r="44" spans="1:10" ht="12.75">
      <c r="A44" s="5">
        <f t="shared" si="1"/>
        <v>40705</v>
      </c>
      <c r="B44" s="17">
        <v>42</v>
      </c>
      <c r="C44" s="22"/>
      <c r="D44" s="23"/>
      <c r="E44" s="23"/>
      <c r="F44" s="23"/>
      <c r="G44" s="23"/>
      <c r="H44" s="23"/>
      <c r="I44" s="23"/>
      <c r="J44" s="24"/>
    </row>
    <row r="45" spans="1:10" ht="12.75">
      <c r="A45" s="5">
        <f t="shared" si="1"/>
        <v>40706</v>
      </c>
      <c r="B45" s="18">
        <v>43</v>
      </c>
      <c r="C45" s="22"/>
      <c r="D45" s="23"/>
      <c r="E45" s="23"/>
      <c r="F45" s="23"/>
      <c r="G45" s="23"/>
      <c r="H45" s="23"/>
      <c r="I45" s="23"/>
      <c r="J45" s="24"/>
    </row>
    <row r="46" spans="1:10" ht="12.75">
      <c r="A46" s="5">
        <f t="shared" si="1"/>
        <v>40707</v>
      </c>
      <c r="B46" s="17">
        <v>44</v>
      </c>
      <c r="C46" s="22"/>
      <c r="D46" s="23"/>
      <c r="E46" s="23"/>
      <c r="F46" s="23"/>
      <c r="G46" s="23"/>
      <c r="H46" s="23"/>
      <c r="I46" s="23"/>
      <c r="J46" s="24"/>
    </row>
    <row r="47" spans="1:10" ht="12.75">
      <c r="A47" s="5">
        <f t="shared" si="1"/>
        <v>40708</v>
      </c>
      <c r="B47" s="18">
        <v>45</v>
      </c>
      <c r="C47" s="22"/>
      <c r="D47" s="23"/>
      <c r="E47" s="23"/>
      <c r="F47" s="23"/>
      <c r="G47" s="23"/>
      <c r="H47" s="23"/>
      <c r="I47" s="23"/>
      <c r="J47" s="24"/>
    </row>
    <row r="48" spans="1:10" ht="12.75">
      <c r="A48" s="5">
        <f t="shared" si="1"/>
        <v>40709</v>
      </c>
      <c r="B48" s="17">
        <v>46</v>
      </c>
      <c r="C48" s="22"/>
      <c r="D48" s="23"/>
      <c r="E48" s="23"/>
      <c r="F48" s="23"/>
      <c r="G48" s="23"/>
      <c r="H48" s="23"/>
      <c r="I48" s="23"/>
      <c r="J48" s="24"/>
    </row>
    <row r="49" spans="1:10" ht="12.75">
      <c r="A49" s="5">
        <f t="shared" si="1"/>
        <v>40710</v>
      </c>
      <c r="B49" s="18">
        <v>47</v>
      </c>
      <c r="C49" s="22"/>
      <c r="D49" s="23"/>
      <c r="E49" s="23"/>
      <c r="F49" s="23"/>
      <c r="G49" s="23"/>
      <c r="H49" s="23"/>
      <c r="I49" s="23"/>
      <c r="J49" s="24"/>
    </row>
    <row r="50" spans="1:10" ht="12.75">
      <c r="A50" s="5">
        <f t="shared" si="1"/>
        <v>40711</v>
      </c>
      <c r="B50" s="17">
        <v>48</v>
      </c>
      <c r="C50" s="22"/>
      <c r="D50" s="23"/>
      <c r="E50" s="23"/>
      <c r="F50" s="23"/>
      <c r="G50" s="23"/>
      <c r="H50" s="23"/>
      <c r="I50" s="23"/>
      <c r="J50" s="24"/>
    </row>
    <row r="51" spans="1:10" ht="12.75">
      <c r="A51" s="5">
        <f t="shared" si="1"/>
        <v>40712</v>
      </c>
      <c r="B51" s="18">
        <v>49</v>
      </c>
      <c r="C51" s="22"/>
      <c r="D51" s="23"/>
      <c r="E51" s="23"/>
      <c r="F51" s="23"/>
      <c r="G51" s="23"/>
      <c r="H51" s="23"/>
      <c r="I51" s="23"/>
      <c r="J51" s="24"/>
    </row>
    <row r="52" spans="1:10" ht="12.75">
      <c r="A52" s="5">
        <f t="shared" si="1"/>
        <v>40713</v>
      </c>
      <c r="B52" s="17">
        <v>50</v>
      </c>
      <c r="C52" s="22"/>
      <c r="D52" s="23"/>
      <c r="E52" s="23"/>
      <c r="F52" s="23"/>
      <c r="G52" s="23"/>
      <c r="H52" s="23"/>
      <c r="I52" s="23"/>
      <c r="J52" s="24"/>
    </row>
    <row r="53" spans="1:10" ht="12.75">
      <c r="A53" s="5">
        <f t="shared" si="1"/>
        <v>40714</v>
      </c>
      <c r="B53" s="18">
        <v>51</v>
      </c>
      <c r="C53" s="22"/>
      <c r="D53" s="23"/>
      <c r="E53" s="23"/>
      <c r="F53" s="23"/>
      <c r="G53" s="23"/>
      <c r="H53" s="23"/>
      <c r="I53" s="23"/>
      <c r="J53" s="24"/>
    </row>
    <row r="54" spans="1:10" ht="12.75">
      <c r="A54" s="5">
        <f t="shared" si="1"/>
        <v>40715</v>
      </c>
      <c r="B54" s="17">
        <v>52</v>
      </c>
      <c r="C54" s="22"/>
      <c r="D54" s="23"/>
      <c r="E54" s="23"/>
      <c r="F54" s="23"/>
      <c r="G54" s="23"/>
      <c r="H54" s="23"/>
      <c r="I54" s="23"/>
      <c r="J54" s="24"/>
    </row>
    <row r="55" spans="1:10" ht="12.75">
      <c r="A55" s="5">
        <f t="shared" si="1"/>
        <v>40716</v>
      </c>
      <c r="B55" s="18">
        <v>53</v>
      </c>
      <c r="C55" s="22"/>
      <c r="D55" s="23"/>
      <c r="E55" s="23"/>
      <c r="F55" s="23"/>
      <c r="G55" s="23"/>
      <c r="H55" s="23"/>
      <c r="I55" s="23"/>
      <c r="J55" s="24"/>
    </row>
    <row r="56" spans="1:10" ht="12.75">
      <c r="A56" s="5">
        <f t="shared" si="1"/>
        <v>40717</v>
      </c>
      <c r="B56" s="17">
        <v>54</v>
      </c>
      <c r="C56" s="22"/>
      <c r="D56" s="23"/>
      <c r="E56" s="23"/>
      <c r="F56" s="23"/>
      <c r="G56" s="23"/>
      <c r="H56" s="23"/>
      <c r="I56" s="23"/>
      <c r="J56" s="24"/>
    </row>
    <row r="57" spans="1:10" ht="12.75">
      <c r="A57" s="5">
        <f t="shared" si="1"/>
        <v>40718</v>
      </c>
      <c r="B57" s="18">
        <v>55</v>
      </c>
      <c r="C57" s="22"/>
      <c r="D57" s="23"/>
      <c r="E57" s="23"/>
      <c r="F57" s="23"/>
      <c r="G57" s="23"/>
      <c r="H57" s="23"/>
      <c r="I57" s="23"/>
      <c r="J57" s="24"/>
    </row>
    <row r="58" spans="1:10" ht="13.5" thickBot="1">
      <c r="A58" s="5">
        <f t="shared" si="1"/>
        <v>40719</v>
      </c>
      <c r="B58" s="17">
        <v>56</v>
      </c>
      <c r="C58" s="25"/>
      <c r="D58" s="26"/>
      <c r="E58" s="26"/>
      <c r="F58" s="26"/>
      <c r="G58" s="26"/>
      <c r="H58" s="26"/>
      <c r="I58" s="26"/>
      <c r="J58" s="27"/>
    </row>
  </sheetData>
  <sheetProtection/>
  <mergeCells count="5">
    <mergeCell ref="I1:J1"/>
    <mergeCell ref="A1:A2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PageLayoutView="0" workbookViewId="0" topLeftCell="A1">
      <pane xSplit="4" ySplit="5" topLeftCell="E6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X28" sqref="X28"/>
    </sheetView>
  </sheetViews>
  <sheetFormatPr defaultColWidth="9.140625" defaultRowHeight="12.75"/>
  <cols>
    <col min="1" max="1" width="7.57421875" style="1" bestFit="1" customWidth="1"/>
    <col min="2" max="2" width="5.7109375" style="1" bestFit="1" customWidth="1"/>
    <col min="3" max="3" width="4.00390625" style="1" bestFit="1" customWidth="1"/>
    <col min="4" max="4" width="6.421875" style="2" bestFit="1" customWidth="1"/>
    <col min="5" max="5" width="8.140625" style="2" bestFit="1" customWidth="1"/>
    <col min="6" max="6" width="8.421875" style="2" bestFit="1" customWidth="1"/>
    <col min="7" max="7" width="7.8515625" style="1" bestFit="1" customWidth="1"/>
    <col min="8" max="8" width="7.8515625" style="4" bestFit="1" customWidth="1"/>
    <col min="9" max="9" width="4.7109375" style="1" bestFit="1" customWidth="1"/>
    <col min="10" max="10" width="3.421875" style="4" bestFit="1" customWidth="1"/>
    <col min="11" max="11" width="7.8515625" style="1" bestFit="1" customWidth="1"/>
    <col min="12" max="12" width="3.421875" style="4" bestFit="1" customWidth="1"/>
    <col min="13" max="13" width="4.140625" style="1" bestFit="1" customWidth="1"/>
    <col min="14" max="14" width="4.140625" style="4" customWidth="1"/>
    <col min="15" max="15" width="4.140625" style="1" bestFit="1" customWidth="1"/>
    <col min="16" max="16" width="7.8515625" style="4" bestFit="1" customWidth="1"/>
    <col min="17" max="17" width="7.00390625" style="30" bestFit="1" customWidth="1"/>
    <col min="18" max="18" width="7.57421875" style="30" bestFit="1" customWidth="1"/>
    <col min="19" max="19" width="5.00390625" style="31" bestFit="1" customWidth="1"/>
    <col min="20" max="20" width="6.421875" style="30" bestFit="1" customWidth="1"/>
    <col min="21" max="21" width="8.421875" style="30" customWidth="1"/>
    <col min="22" max="22" width="10.00390625" style="30" bestFit="1" customWidth="1"/>
    <col min="23" max="23" width="9.00390625" style="3" bestFit="1" customWidth="1"/>
    <col min="24" max="24" width="10.00390625" style="1" customWidth="1"/>
    <col min="25" max="25" width="4.28125" style="1" bestFit="1" customWidth="1"/>
    <col min="26" max="26" width="5.00390625" style="1" bestFit="1" customWidth="1"/>
    <col min="27" max="27" width="6.7109375" style="1" bestFit="1" customWidth="1"/>
    <col min="28" max="28" width="4.28125" style="1" bestFit="1" customWidth="1"/>
    <col min="29" max="29" width="5.00390625" style="1" bestFit="1" customWidth="1"/>
    <col min="30" max="30" width="6.7109375" style="1" bestFit="1" customWidth="1"/>
    <col min="31" max="16384" width="9.140625" style="1" customWidth="1"/>
  </cols>
  <sheetData>
    <row r="1" spans="4:35" ht="12.75" customHeight="1">
      <c r="D1" s="36" t="s">
        <v>15</v>
      </c>
      <c r="E1" s="36"/>
      <c r="AI1" s="11"/>
    </row>
    <row r="2" spans="4:35" ht="12.75" customHeight="1">
      <c r="D2" s="36" t="s">
        <v>16</v>
      </c>
      <c r="E2" s="36"/>
      <c r="AI2" s="11"/>
    </row>
    <row r="3" spans="1:35" ht="12">
      <c r="A3" s="36" t="s">
        <v>0</v>
      </c>
      <c r="B3" s="36" t="s">
        <v>1</v>
      </c>
      <c r="C3" s="36" t="s">
        <v>2</v>
      </c>
      <c r="D3" s="39" t="s">
        <v>3</v>
      </c>
      <c r="E3" s="39" t="s">
        <v>4</v>
      </c>
      <c r="F3" s="39" t="s">
        <v>5</v>
      </c>
      <c r="G3" s="36" t="s">
        <v>7</v>
      </c>
      <c r="H3" s="36"/>
      <c r="I3" s="36"/>
      <c r="J3" s="36"/>
      <c r="K3" s="36"/>
      <c r="L3" s="36"/>
      <c r="M3" s="36" t="s">
        <v>13</v>
      </c>
      <c r="N3" s="36"/>
      <c r="O3" s="38" t="s">
        <v>10</v>
      </c>
      <c r="P3" s="38"/>
      <c r="S3" s="35"/>
      <c r="T3" s="35"/>
      <c r="U3" s="35"/>
      <c r="V3" s="37"/>
      <c r="W3" s="36"/>
      <c r="X3" s="36"/>
      <c r="Y3" s="36"/>
      <c r="Z3" s="36"/>
      <c r="AA3" s="36"/>
      <c r="AB3" s="36"/>
      <c r="AC3" s="36"/>
      <c r="AD3" s="36"/>
      <c r="AI3" s="11"/>
    </row>
    <row r="4" spans="1:35" ht="12">
      <c r="A4" s="36"/>
      <c r="B4" s="36"/>
      <c r="C4" s="36"/>
      <c r="D4" s="39"/>
      <c r="E4" s="39"/>
      <c r="F4" s="39"/>
      <c r="G4" s="36" t="s">
        <v>12</v>
      </c>
      <c r="H4" s="36"/>
      <c r="I4" s="36" t="s">
        <v>9</v>
      </c>
      <c r="J4" s="36"/>
      <c r="K4" s="38" t="s">
        <v>10</v>
      </c>
      <c r="L4" s="38"/>
      <c r="M4" s="36" t="s">
        <v>6</v>
      </c>
      <c r="N4" s="36"/>
      <c r="O4" s="36" t="s">
        <v>14</v>
      </c>
      <c r="P4" s="38"/>
      <c r="S4" s="35"/>
      <c r="T4" s="35"/>
      <c r="V4" s="37"/>
      <c r="W4" s="36"/>
      <c r="X4" s="36"/>
      <c r="Y4" s="36"/>
      <c r="Z4" s="36"/>
      <c r="AA4" s="36"/>
      <c r="AB4" s="36"/>
      <c r="AC4" s="36"/>
      <c r="AD4" s="36"/>
      <c r="AI4" s="11"/>
    </row>
    <row r="5" spans="1:35" ht="12">
      <c r="A5" s="36"/>
      <c r="B5" s="36"/>
      <c r="C5" s="36"/>
      <c r="D5" s="39"/>
      <c r="E5" s="39"/>
      <c r="F5" s="39"/>
      <c r="G5" s="1" t="s">
        <v>11</v>
      </c>
      <c r="H5" s="4" t="s">
        <v>8</v>
      </c>
      <c r="I5" s="1" t="s">
        <v>11</v>
      </c>
      <c r="J5" s="4" t="s">
        <v>8</v>
      </c>
      <c r="K5" s="1" t="s">
        <v>11</v>
      </c>
      <c r="L5" s="4" t="s">
        <v>8</v>
      </c>
      <c r="M5" s="1" t="s">
        <v>11</v>
      </c>
      <c r="N5" s="4" t="s">
        <v>8</v>
      </c>
      <c r="O5" s="1" t="s">
        <v>11</v>
      </c>
      <c r="P5" s="4" t="s">
        <v>8</v>
      </c>
      <c r="V5" s="37"/>
      <c r="AI5" s="11"/>
    </row>
    <row r="6" spans="1:35" ht="12">
      <c r="A6" s="36">
        <v>1</v>
      </c>
      <c r="B6" s="14">
        <v>40667</v>
      </c>
      <c r="C6" s="1">
        <v>1</v>
      </c>
      <c r="D6" s="9">
        <v>500</v>
      </c>
      <c r="E6" s="16"/>
      <c r="F6" s="16"/>
      <c r="G6" s="11">
        <f>IF(COUNTIF('упис угинућа'!$A$3:'упис угинућа'!$A$58,'об 1'!B6)=1,VLOOKUP('об 1'!B6,'упис угинућа'!$A$3:'упис угинућа'!$C$58,3,FALSE),"")</f>
        <v>2</v>
      </c>
      <c r="H6" s="4">
        <f>IF(G6="","",G6*100/D6)</f>
        <v>0.4</v>
      </c>
      <c r="I6" s="11">
        <f>IF(COUNTIF('упис угинућа'!$A$3:'упис угинућа'!$A$58,'об 1'!B6)=1,VLOOKUP('об 1'!B6,'упис угинућа'!$A$3:'упис угинућа'!$D$58,4,FALSE),"")</f>
        <v>4</v>
      </c>
      <c r="J6" s="4">
        <f>IF(I6="","",I6*100/D6)</f>
        <v>0.8</v>
      </c>
      <c r="K6" s="1">
        <f>IF(G6="","",G6+I6)</f>
        <v>6</v>
      </c>
      <c r="L6" s="4">
        <f>IF(K6="","",K6*100/D6)</f>
        <v>1.2</v>
      </c>
      <c r="O6" s="1">
        <f>IF(K6="","",SUM($K$6:K6))</f>
        <v>6</v>
      </c>
      <c r="P6" s="4">
        <f>IF(O6="","",O6*100/MAX(D$6:D$61))</f>
        <v>1.2</v>
      </c>
      <c r="T6" s="32"/>
      <c r="AH6" s="7"/>
      <c r="AI6" s="11"/>
    </row>
    <row r="7" spans="1:35" ht="12">
      <c r="A7" s="36"/>
      <c r="B7" s="8">
        <f>B6+1</f>
        <v>40668</v>
      </c>
      <c r="C7" s="1">
        <v>2</v>
      </c>
      <c r="D7" s="2">
        <f>IF(G6="","",D6+E6-F6-K6)</f>
        <v>494</v>
      </c>
      <c r="E7" s="16"/>
      <c r="F7" s="16"/>
      <c r="G7" s="11">
        <f>IF(COUNTIF('упис угинућа'!$A$3:'упис угинућа'!$A$58,'об 1'!B7)=1,VLOOKUP('об 1'!B7,'упис угинућа'!$A$3:'упис угинућа'!$C$58,3,FALSE),"")</f>
        <v>3</v>
      </c>
      <c r="H7" s="4">
        <f>IF(G7="","",G7*100/D7)</f>
        <v>0.6072874493927125</v>
      </c>
      <c r="I7" s="11">
        <f>IF(COUNTIF('упис угинућа'!$A$3:'упис угинућа'!$A$58,'об 1'!B7)=1,VLOOKUP('об 1'!B7,'упис угинућа'!$A$3:'упис угинућа'!$D$58,4,FALSE),"")</f>
        <v>3</v>
      </c>
      <c r="J7" s="4">
        <f>IF(I7="","",I7*100/D7)</f>
        <v>0.6072874493927125</v>
      </c>
      <c r="K7" s="1">
        <f>IF(G7="","",G7+I7)</f>
        <v>6</v>
      </c>
      <c r="L7" s="4">
        <f>IF(K7="","",K7*100/D7)</f>
        <v>1.214574898785425</v>
      </c>
      <c r="O7" s="1">
        <f>IF(K7="","",SUM($K$6:K7))</f>
        <v>12</v>
      </c>
      <c r="P7" s="4">
        <f aca="true" t="shared" si="0" ref="P7:P61">IF(O7="","",O7*100/MAX(D$6:D$61))</f>
        <v>2.4</v>
      </c>
      <c r="T7" s="32"/>
      <c r="AI7" s="11"/>
    </row>
    <row r="8" spans="1:35" ht="12">
      <c r="A8" s="36"/>
      <c r="B8" s="8">
        <f aca="true" t="shared" si="1" ref="B8:B61">B7+1</f>
        <v>40669</v>
      </c>
      <c r="C8" s="1">
        <v>3</v>
      </c>
      <c r="D8" s="2">
        <f aca="true" t="shared" si="2" ref="D8:D61">IF(G7="","",D7+E7-F7-K7)</f>
        <v>488</v>
      </c>
      <c r="E8" s="16"/>
      <c r="F8" s="16"/>
      <c r="G8" s="11">
        <f>IF(COUNTIF('упис угинућа'!$A$3:'упис угинућа'!$A$58,'об 1'!B8)=1,VLOOKUP('об 1'!B8,'упис угинућа'!$A$3:'упис угинућа'!$C$58,3,FALSE),"")</f>
        <v>3</v>
      </c>
      <c r="H8" s="4">
        <f>IF(G8="","",G8*100/D8)</f>
        <v>0.6147540983606558</v>
      </c>
      <c r="I8" s="11">
        <f>IF(COUNTIF('упис угинућа'!$A$3:'упис угинућа'!$A$58,'об 1'!B8)=1,VLOOKUP('об 1'!B8,'упис угинућа'!$A$3:'упис угинућа'!$D$58,4,FALSE),"")</f>
        <v>7</v>
      </c>
      <c r="J8" s="4">
        <f>IF(I8="","",I8*100/D8)</f>
        <v>1.4344262295081966</v>
      </c>
      <c r="K8" s="1">
        <f>IF(G8="","",G8+I8)</f>
        <v>10</v>
      </c>
      <c r="L8" s="4">
        <f>IF(K8="","",K8*100/D8)</f>
        <v>2.0491803278688523</v>
      </c>
      <c r="O8" s="1">
        <f>IF(K8="","",SUM($K$6:K8))</f>
        <v>22</v>
      </c>
      <c r="P8" s="4">
        <f t="shared" si="0"/>
        <v>4.4</v>
      </c>
      <c r="T8" s="32"/>
      <c r="AI8" s="11"/>
    </row>
    <row r="9" spans="1:35" ht="12">
      <c r="A9" s="36"/>
      <c r="B9" s="8">
        <f t="shared" si="1"/>
        <v>40670</v>
      </c>
      <c r="C9" s="1">
        <v>4</v>
      </c>
      <c r="D9" s="2">
        <f t="shared" si="2"/>
        <v>478</v>
      </c>
      <c r="E9" s="16"/>
      <c r="F9" s="16"/>
      <c r="G9" s="11">
        <f>IF(COUNTIF('упис угинућа'!$A$3:'упис угинућа'!$A$58,'об 1'!B9)=1,VLOOKUP('об 1'!B9,'упис угинућа'!$A$3:'упис угинућа'!$C$58,3,FALSE),"")</f>
        <v>5</v>
      </c>
      <c r="H9" s="4">
        <f>IF(G9="","",G9*100/D9)</f>
        <v>1.0460251046025104</v>
      </c>
      <c r="I9" s="11">
        <f>IF(COUNTIF('упис угинућа'!$A$3:'упис угинућа'!$A$58,'об 1'!B9)=1,VLOOKUP('об 1'!B9,'упис угинућа'!$A$3:'упис угинућа'!$D$58,4,FALSE),"")</f>
        <v>28</v>
      </c>
      <c r="J9" s="4">
        <f>IF(I9="","",I9*100/D9)</f>
        <v>5.857740585774058</v>
      </c>
      <c r="K9" s="1">
        <f>IF(G9="","",G9+I9)</f>
        <v>33</v>
      </c>
      <c r="L9" s="4">
        <f>IF(K9="","",K9*100/D9)</f>
        <v>6.903765690376569</v>
      </c>
      <c r="O9" s="1">
        <f>IF(K9="","",SUM($K$6:K9))</f>
        <v>55</v>
      </c>
      <c r="P9" s="4">
        <f t="shared" si="0"/>
        <v>11</v>
      </c>
      <c r="T9" s="32"/>
      <c r="W9" s="15"/>
      <c r="X9" s="3"/>
      <c r="AI9" s="11"/>
    </row>
    <row r="10" spans="1:35" ht="12">
      <c r="A10" s="36"/>
      <c r="B10" s="8">
        <f t="shared" si="1"/>
        <v>40671</v>
      </c>
      <c r="C10" s="1">
        <v>5</v>
      </c>
      <c r="D10" s="2">
        <f t="shared" si="2"/>
        <v>445</v>
      </c>
      <c r="E10" s="16"/>
      <c r="F10" s="16"/>
      <c r="G10" s="11">
        <f>IF(COUNTIF('упис угинућа'!$A$3:'упис угинућа'!$A$58,'об 1'!B10)=1,VLOOKUP('об 1'!B10,'упис угинућа'!$A$3:'упис угинућа'!$C$58,3,FALSE),"")</f>
        <v>5</v>
      </c>
      <c r="H10" s="4">
        <f aca="true" t="shared" si="3" ref="H10:H25">IF(G10="","",G10*100/D10)</f>
        <v>1.1235955056179776</v>
      </c>
      <c r="I10" s="11">
        <f>IF(COUNTIF('упис угинућа'!$A$3:'упис угинућа'!$A$58,'об 1'!B10)=1,VLOOKUP('об 1'!B10,'упис угинућа'!$A$3:'упис угинућа'!$D$58,4,FALSE),"")</f>
        <v>9</v>
      </c>
      <c r="J10" s="4">
        <f aca="true" t="shared" si="4" ref="J10:J25">IF(I10="","",I10*100/D10)</f>
        <v>2.0224719101123596</v>
      </c>
      <c r="K10" s="1">
        <f aca="true" t="shared" si="5" ref="K10:K25">IF(G10="","",G10+I10)</f>
        <v>14</v>
      </c>
      <c r="L10" s="4">
        <f aca="true" t="shared" si="6" ref="L10:L25">IF(K10="","",K10*100/D10)</f>
        <v>3.146067415730337</v>
      </c>
      <c r="O10" s="1">
        <f>IF(K10="","",SUM($K$6:K10))</f>
        <v>69</v>
      </c>
      <c r="P10" s="4">
        <f t="shared" si="0"/>
        <v>13.8</v>
      </c>
      <c r="T10" s="32"/>
      <c r="W10" s="15"/>
      <c r="X10" s="3"/>
      <c r="AI10" s="11"/>
    </row>
    <row r="11" spans="1:35" ht="12">
      <c r="A11" s="36"/>
      <c r="B11" s="8">
        <f t="shared" si="1"/>
        <v>40672</v>
      </c>
      <c r="C11" s="1">
        <v>6</v>
      </c>
      <c r="D11" s="2">
        <f t="shared" si="2"/>
        <v>431</v>
      </c>
      <c r="E11" s="16"/>
      <c r="F11" s="16"/>
      <c r="G11" s="11">
        <f>IF(COUNTIF('упис угинућа'!$A$3:'упис угинућа'!$A$58,'об 1'!B11)=1,VLOOKUP('об 1'!B11,'упис угинућа'!$A$3:'упис угинућа'!$C$58,3,FALSE),"")</f>
        <v>2</v>
      </c>
      <c r="H11" s="4">
        <f t="shared" si="3"/>
        <v>0.46403712296983757</v>
      </c>
      <c r="I11" s="11">
        <f>IF(COUNTIF('упис угинућа'!$A$3:'упис угинућа'!$A$58,'об 1'!B11)=1,VLOOKUP('об 1'!B11,'упис угинућа'!$A$3:'упис угинућа'!$D$58,4,FALSE),"")</f>
        <v>3</v>
      </c>
      <c r="J11" s="4">
        <f t="shared" si="4"/>
        <v>0.6960556844547564</v>
      </c>
      <c r="K11" s="1">
        <f t="shared" si="5"/>
        <v>5</v>
      </c>
      <c r="L11" s="4">
        <f t="shared" si="6"/>
        <v>1.160092807424594</v>
      </c>
      <c r="O11" s="1">
        <f>IF(K11="","",SUM($K$6:K11))</f>
        <v>74</v>
      </c>
      <c r="P11" s="4">
        <f t="shared" si="0"/>
        <v>14.8</v>
      </c>
      <c r="T11" s="32"/>
      <c r="W11" s="15"/>
      <c r="X11" s="3"/>
      <c r="AI11" s="11"/>
    </row>
    <row r="12" spans="1:35" ht="12">
      <c r="A12" s="36"/>
      <c r="B12" s="8">
        <f t="shared" si="1"/>
        <v>40673</v>
      </c>
      <c r="C12" s="1">
        <v>7</v>
      </c>
      <c r="D12" s="2">
        <f t="shared" si="2"/>
        <v>426</v>
      </c>
      <c r="E12" s="16"/>
      <c r="F12" s="16"/>
      <c r="G12" s="11">
        <f>IF(COUNTIF('упис угинућа'!$A$3:'упис угинућа'!$A$58,'об 1'!B12)=1,VLOOKUP('об 1'!B12,'упис угинућа'!$A$3:'упис угинућа'!$C$58,3,FALSE),"")</f>
        <v>5</v>
      </c>
      <c r="H12" s="4">
        <f t="shared" si="3"/>
        <v>1.1737089201877935</v>
      </c>
      <c r="I12" s="11">
        <f>IF(COUNTIF('упис угинућа'!$A$3:'упис угинућа'!$A$58,'об 1'!B12)=1,VLOOKUP('об 1'!B12,'упис угинућа'!$A$3:'упис угинућа'!$D$58,4,FALSE),"")</f>
        <v>17</v>
      </c>
      <c r="J12" s="4">
        <f t="shared" si="4"/>
        <v>3.9906103286384975</v>
      </c>
      <c r="K12" s="1">
        <f t="shared" si="5"/>
        <v>22</v>
      </c>
      <c r="L12" s="4">
        <f t="shared" si="6"/>
        <v>5.164319248826291</v>
      </c>
      <c r="M12" s="12">
        <f>IF(K12="","",SUM(K6:K12))</f>
        <v>96</v>
      </c>
      <c r="N12" s="13">
        <f>IF(M12="","",M12*100/D6)</f>
        <v>19.2</v>
      </c>
      <c r="O12" s="1">
        <f>IF(K12="","",SUM($K$6:K12))</f>
        <v>96</v>
      </c>
      <c r="P12" s="4">
        <f t="shared" si="0"/>
        <v>19.2</v>
      </c>
      <c r="T12" s="32"/>
      <c r="W12" s="15"/>
      <c r="X12" s="3"/>
      <c r="AI12" s="11"/>
    </row>
    <row r="13" spans="1:35" ht="12">
      <c r="A13" s="36">
        <v>2</v>
      </c>
      <c r="B13" s="8">
        <f t="shared" si="1"/>
        <v>40674</v>
      </c>
      <c r="C13" s="1">
        <v>8</v>
      </c>
      <c r="D13" s="2">
        <f t="shared" si="2"/>
        <v>404</v>
      </c>
      <c r="E13" s="16"/>
      <c r="F13" s="16"/>
      <c r="G13" s="11">
        <f>IF(COUNTIF('упис угинућа'!$A$3:'упис угинућа'!$A$58,'об 1'!B13)=1,VLOOKUP('об 1'!B13,'упис угинућа'!$A$3:'упис угинућа'!$C$58,3,FALSE),"")</f>
        <v>2</v>
      </c>
      <c r="H13" s="4">
        <f t="shared" si="3"/>
        <v>0.49504950495049505</v>
      </c>
      <c r="I13" s="11">
        <f>IF(COUNTIF('упис угинућа'!$A$3:'упис угинућа'!$A$58,'об 1'!B13)=1,VLOOKUP('об 1'!B13,'упис угинућа'!$A$3:'упис угинућа'!$D$58,4,FALSE),"")</f>
        <v>2</v>
      </c>
      <c r="J13" s="4">
        <f t="shared" si="4"/>
        <v>0.49504950495049505</v>
      </c>
      <c r="K13" s="1">
        <f t="shared" si="5"/>
        <v>4</v>
      </c>
      <c r="L13" s="4">
        <f t="shared" si="6"/>
        <v>0.9900990099009901</v>
      </c>
      <c r="O13" s="1">
        <f>IF(K13="","",SUM($K$6:K13))</f>
        <v>100</v>
      </c>
      <c r="P13" s="4">
        <f t="shared" si="0"/>
        <v>20</v>
      </c>
      <c r="T13" s="32"/>
      <c r="W13" s="15"/>
      <c r="X13" s="3"/>
      <c r="AI13" s="11"/>
    </row>
    <row r="14" spans="1:35" ht="12">
      <c r="A14" s="36"/>
      <c r="B14" s="8">
        <f t="shared" si="1"/>
        <v>40675</v>
      </c>
      <c r="C14" s="1">
        <v>9</v>
      </c>
      <c r="D14" s="2">
        <f t="shared" si="2"/>
        <v>400</v>
      </c>
      <c r="E14" s="16"/>
      <c r="F14" s="16"/>
      <c r="G14" s="11">
        <f>IF(COUNTIF('упис угинућа'!$A$3:'упис угинућа'!$A$58,'об 1'!B14)=1,VLOOKUP('об 1'!B14,'упис угинућа'!$A$3:'упис угинућа'!$C$58,3,FALSE),"")</f>
        <v>1</v>
      </c>
      <c r="H14" s="4">
        <f t="shared" si="3"/>
        <v>0.25</v>
      </c>
      <c r="I14" s="11">
        <f>IF(COUNTIF('упис угинућа'!$A$3:'упис угинућа'!$A$58,'об 1'!B14)=1,VLOOKUP('об 1'!B14,'упис угинућа'!$A$3:'упис угинућа'!$D$58,4,FALSE),"")</f>
        <v>2</v>
      </c>
      <c r="J14" s="4">
        <f t="shared" si="4"/>
        <v>0.5</v>
      </c>
      <c r="K14" s="1">
        <f t="shared" si="5"/>
        <v>3</v>
      </c>
      <c r="L14" s="4">
        <f t="shared" si="6"/>
        <v>0.75</v>
      </c>
      <c r="O14" s="1">
        <f>IF(K14="","",SUM($K$6:K14))</f>
        <v>103</v>
      </c>
      <c r="P14" s="4">
        <f t="shared" si="0"/>
        <v>20.6</v>
      </c>
      <c r="T14" s="32"/>
      <c r="W14" s="15"/>
      <c r="X14" s="3"/>
      <c r="AI14" s="11"/>
    </row>
    <row r="15" spans="1:35" ht="12">
      <c r="A15" s="36"/>
      <c r="B15" s="8">
        <f t="shared" si="1"/>
        <v>40676</v>
      </c>
      <c r="C15" s="1">
        <v>10</v>
      </c>
      <c r="D15" s="2">
        <f t="shared" si="2"/>
        <v>397</v>
      </c>
      <c r="E15" s="16"/>
      <c r="F15" s="16"/>
      <c r="G15" s="11">
        <f>IF(COUNTIF('упис угинућа'!$A$3:'упис угинућа'!$A$58,'об 1'!B15)=1,VLOOKUP('об 1'!B15,'упис угинућа'!$A$3:'упис угинућа'!$C$58,3,FALSE),"")</f>
        <v>2</v>
      </c>
      <c r="H15" s="4">
        <f t="shared" si="3"/>
        <v>0.5037783375314862</v>
      </c>
      <c r="I15" s="11">
        <f>IF(COUNTIF('упис угинућа'!$A$3:'упис угинућа'!$A$58,'об 1'!B15)=1,VLOOKUP('об 1'!B15,'упис угинућа'!$A$3:'упис угинућа'!$D$58,4,FALSE),"")</f>
        <v>6</v>
      </c>
      <c r="J15" s="4">
        <f t="shared" si="4"/>
        <v>1.5113350125944585</v>
      </c>
      <c r="K15" s="1">
        <f t="shared" si="5"/>
        <v>8</v>
      </c>
      <c r="L15" s="4">
        <f t="shared" si="6"/>
        <v>2.0151133501259446</v>
      </c>
      <c r="O15" s="1">
        <f>IF(K15="","",SUM($K$6:K15))</f>
        <v>111</v>
      </c>
      <c r="P15" s="4">
        <f t="shared" si="0"/>
        <v>22.2</v>
      </c>
      <c r="T15" s="32"/>
      <c r="W15" s="15"/>
      <c r="X15" s="3"/>
      <c r="AI15" s="11"/>
    </row>
    <row r="16" spans="1:35" ht="12">
      <c r="A16" s="36"/>
      <c r="B16" s="8">
        <f t="shared" si="1"/>
        <v>40677</v>
      </c>
      <c r="C16" s="1">
        <v>11</v>
      </c>
      <c r="D16" s="2">
        <f t="shared" si="2"/>
        <v>389</v>
      </c>
      <c r="E16" s="16"/>
      <c r="F16" s="16"/>
      <c r="G16" s="11">
        <f>IF(COUNTIF('упис угинућа'!$A$3:'упис угинућа'!$A$58,'об 1'!B16)=1,VLOOKUP('об 1'!B16,'упис угинућа'!$A$3:'упис угинућа'!$C$58,3,FALSE),"")</f>
        <v>2</v>
      </c>
      <c r="H16" s="4">
        <f t="shared" si="3"/>
        <v>0.5141388174807198</v>
      </c>
      <c r="I16" s="11">
        <f>IF(COUNTIF('упис угинућа'!$A$3:'упис угинућа'!$A$58,'об 1'!B16)=1,VLOOKUP('об 1'!B16,'упис угинућа'!$A$3:'упис угинућа'!$D$58,4,FALSE),"")</f>
        <v>7</v>
      </c>
      <c r="J16" s="4">
        <f t="shared" si="4"/>
        <v>1.7994858611825193</v>
      </c>
      <c r="K16" s="1">
        <f t="shared" si="5"/>
        <v>9</v>
      </c>
      <c r="L16" s="4">
        <f t="shared" si="6"/>
        <v>2.3136246786632393</v>
      </c>
      <c r="O16" s="1">
        <f>IF(K16="","",SUM($K$6:K16))</f>
        <v>120</v>
      </c>
      <c r="P16" s="4">
        <f t="shared" si="0"/>
        <v>24</v>
      </c>
      <c r="T16" s="32"/>
      <c r="W16" s="15"/>
      <c r="X16" s="3"/>
      <c r="AI16" s="11"/>
    </row>
    <row r="17" spans="1:35" ht="12">
      <c r="A17" s="36"/>
      <c r="B17" s="8">
        <f t="shared" si="1"/>
        <v>40678</v>
      </c>
      <c r="C17" s="1">
        <v>12</v>
      </c>
      <c r="D17" s="2">
        <f t="shared" si="2"/>
        <v>380</v>
      </c>
      <c r="E17" s="16"/>
      <c r="F17" s="16"/>
      <c r="G17" s="11">
        <f>IF(COUNTIF('упис угинућа'!$A$3:'упис угинућа'!$A$58,'об 1'!B17)=1,VLOOKUP('об 1'!B17,'упис угинућа'!$A$3:'упис угинућа'!$C$58,3,FALSE),"")</f>
        <v>1</v>
      </c>
      <c r="H17" s="4">
        <f t="shared" si="3"/>
        <v>0.2631578947368421</v>
      </c>
      <c r="I17" s="11">
        <f>IF(COUNTIF('упис угинућа'!$A$3:'упис угинућа'!$A$58,'об 1'!B17)=1,VLOOKUP('об 1'!B17,'упис угинућа'!$A$3:'упис угинућа'!$D$58,4,FALSE),"")</f>
        <v>1</v>
      </c>
      <c r="J17" s="4">
        <f t="shared" si="4"/>
        <v>0.2631578947368421</v>
      </c>
      <c r="K17" s="1">
        <f t="shared" si="5"/>
        <v>2</v>
      </c>
      <c r="L17" s="4">
        <f t="shared" si="6"/>
        <v>0.5263157894736842</v>
      </c>
      <c r="O17" s="1">
        <f>IF(K17="","",SUM($K$6:K17))</f>
        <v>122</v>
      </c>
      <c r="P17" s="4">
        <f t="shared" si="0"/>
        <v>24.4</v>
      </c>
      <c r="T17" s="32"/>
      <c r="W17" s="15"/>
      <c r="X17" s="3"/>
      <c r="AI17" s="11"/>
    </row>
    <row r="18" spans="1:35" ht="12">
      <c r="A18" s="36"/>
      <c r="B18" s="8">
        <f t="shared" si="1"/>
        <v>40679</v>
      </c>
      <c r="C18" s="1">
        <v>13</v>
      </c>
      <c r="D18" s="2">
        <f t="shared" si="2"/>
        <v>378</v>
      </c>
      <c r="E18" s="16"/>
      <c r="F18" s="16"/>
      <c r="G18" s="11">
        <f>IF(COUNTIF('упис угинућа'!$A$3:'упис угинућа'!$A$58,'об 1'!B18)=1,VLOOKUP('об 1'!B18,'упис угинућа'!$A$3:'упис угинућа'!$C$58,3,FALSE),"")</f>
        <v>1</v>
      </c>
      <c r="H18" s="4">
        <f t="shared" si="3"/>
        <v>0.26455026455026454</v>
      </c>
      <c r="I18" s="11">
        <f>IF(COUNTIF('упис угинућа'!$A$3:'упис угинућа'!$A$58,'об 1'!B18)=1,VLOOKUP('об 1'!B18,'упис угинућа'!$A$3:'упис угинућа'!$D$58,4,FALSE),"")</f>
        <v>2</v>
      </c>
      <c r="J18" s="4">
        <f t="shared" si="4"/>
        <v>0.5291005291005291</v>
      </c>
      <c r="K18" s="1">
        <f t="shared" si="5"/>
        <v>3</v>
      </c>
      <c r="L18" s="4">
        <f t="shared" si="6"/>
        <v>0.7936507936507936</v>
      </c>
      <c r="O18" s="1">
        <f>IF(K18="","",SUM($K$6:K18))</f>
        <v>125</v>
      </c>
      <c r="P18" s="4">
        <f t="shared" si="0"/>
        <v>25</v>
      </c>
      <c r="T18" s="32"/>
      <c r="W18" s="15"/>
      <c r="X18" s="3"/>
      <c r="AI18" s="11"/>
    </row>
    <row r="19" spans="1:35" ht="12">
      <c r="A19" s="36"/>
      <c r="B19" s="8">
        <f t="shared" si="1"/>
        <v>40680</v>
      </c>
      <c r="C19" s="1">
        <v>14</v>
      </c>
      <c r="D19" s="2">
        <f t="shared" si="2"/>
        <v>375</v>
      </c>
      <c r="E19" s="16"/>
      <c r="F19" s="16"/>
      <c r="G19" s="11">
        <f>IF(COUNTIF('упис угинућа'!$A$3:'упис угинућа'!$A$58,'об 1'!B19)=1,VLOOKUP('об 1'!B19,'упис угинућа'!$A$3:'упис угинућа'!$C$58,3,FALSE),"")</f>
        <v>3</v>
      </c>
      <c r="H19" s="4">
        <f t="shared" si="3"/>
        <v>0.8</v>
      </c>
      <c r="I19" s="11">
        <f>IF(COUNTIF('упис угинућа'!$A$3:'упис угинућа'!$A$58,'об 1'!B19)=1,VLOOKUP('об 1'!B19,'упис угинућа'!$A$3:'упис угинућа'!$D$58,4,FALSE),"")</f>
        <v>4</v>
      </c>
      <c r="J19" s="4">
        <f t="shared" si="4"/>
        <v>1.0666666666666667</v>
      </c>
      <c r="K19" s="1">
        <f t="shared" si="5"/>
        <v>7</v>
      </c>
      <c r="L19" s="4">
        <f t="shared" si="6"/>
        <v>1.8666666666666667</v>
      </c>
      <c r="M19" s="12">
        <f>IF(K19="","",SUM(K13:K19))</f>
        <v>36</v>
      </c>
      <c r="N19" s="13">
        <f>IF(M19="","",M19*100/D13)</f>
        <v>8.910891089108912</v>
      </c>
      <c r="O19" s="1">
        <f>IF(K19="","",SUM($K$6:K19))</f>
        <v>132</v>
      </c>
      <c r="P19" s="4">
        <f t="shared" si="0"/>
        <v>26.4</v>
      </c>
      <c r="T19" s="32"/>
      <c r="W19" s="15"/>
      <c r="X19" s="3"/>
      <c r="AI19" s="11"/>
    </row>
    <row r="20" spans="1:35" ht="12">
      <c r="A20" s="36">
        <v>3</v>
      </c>
      <c r="B20" s="8">
        <f t="shared" si="1"/>
        <v>40681</v>
      </c>
      <c r="C20" s="1">
        <v>15</v>
      </c>
      <c r="D20" s="2">
        <f t="shared" si="2"/>
        <v>368</v>
      </c>
      <c r="E20" s="16"/>
      <c r="F20" s="16"/>
      <c r="G20" s="11">
        <f>IF(COUNTIF('упис угинућа'!$A$3:'упис угинућа'!$A$58,'об 1'!B20)=1,VLOOKUP('об 1'!B20,'упис угинућа'!$A$3:'упис угинућа'!$C$58,3,FALSE),"")</f>
        <v>3</v>
      </c>
      <c r="H20" s="4">
        <f t="shared" si="3"/>
        <v>0.8152173913043478</v>
      </c>
      <c r="I20" s="11">
        <f>IF(COUNTIF('упис угинућа'!$A$3:'упис угинућа'!$A$58,'об 1'!B20)=1,VLOOKUP('об 1'!B20,'упис угинућа'!$A$3:'упис угинућа'!$D$58,4,FALSE),"")</f>
        <v>4</v>
      </c>
      <c r="J20" s="4">
        <f t="shared" si="4"/>
        <v>1.0869565217391304</v>
      </c>
      <c r="K20" s="1">
        <f t="shared" si="5"/>
        <v>7</v>
      </c>
      <c r="L20" s="4">
        <f t="shared" si="6"/>
        <v>1.9021739130434783</v>
      </c>
      <c r="O20" s="1">
        <f>IF(K20="","",SUM($K$6:K20))</f>
        <v>139</v>
      </c>
      <c r="P20" s="4">
        <f t="shared" si="0"/>
        <v>27.8</v>
      </c>
      <c r="T20" s="32"/>
      <c r="W20" s="15"/>
      <c r="X20" s="3"/>
      <c r="AI20" s="11"/>
    </row>
    <row r="21" spans="1:35" ht="12">
      <c r="A21" s="36"/>
      <c r="B21" s="8">
        <f t="shared" si="1"/>
        <v>40682</v>
      </c>
      <c r="C21" s="1">
        <v>16</v>
      </c>
      <c r="D21" s="2">
        <f t="shared" si="2"/>
        <v>361</v>
      </c>
      <c r="E21" s="16"/>
      <c r="F21" s="16"/>
      <c r="G21" s="11">
        <f>IF(COUNTIF('упис угинућа'!$A$3:'упис угинућа'!$A$58,'об 1'!B21)=1,VLOOKUP('об 1'!B21,'упис угинућа'!$A$3:'упис угинућа'!$C$58,3,FALSE),"")</f>
        <v>2</v>
      </c>
      <c r="H21" s="4">
        <f t="shared" si="3"/>
        <v>0.554016620498615</v>
      </c>
      <c r="I21" s="11">
        <f>IF(COUNTIF('упис угинућа'!$A$3:'упис угинућа'!$A$58,'об 1'!B21)=1,VLOOKUP('об 1'!B21,'упис угинућа'!$A$3:'упис угинућа'!$D$58,4,FALSE),"")</f>
        <v>2</v>
      </c>
      <c r="J21" s="4">
        <f t="shared" si="4"/>
        <v>0.554016620498615</v>
      </c>
      <c r="K21" s="1">
        <f t="shared" si="5"/>
        <v>4</v>
      </c>
      <c r="L21" s="4">
        <f t="shared" si="6"/>
        <v>1.10803324099723</v>
      </c>
      <c r="O21" s="1">
        <f>IF(K21="","",SUM($K$6:K21))</f>
        <v>143</v>
      </c>
      <c r="P21" s="4">
        <f t="shared" si="0"/>
        <v>28.6</v>
      </c>
      <c r="T21" s="32"/>
      <c r="W21" s="15"/>
      <c r="X21" s="3"/>
      <c r="AI21" s="11"/>
    </row>
    <row r="22" spans="1:24" ht="12">
      <c r="A22" s="36"/>
      <c r="B22" s="8">
        <f t="shared" si="1"/>
        <v>40683</v>
      </c>
      <c r="C22" s="1">
        <v>17</v>
      </c>
      <c r="D22" s="2">
        <f t="shared" si="2"/>
        <v>357</v>
      </c>
      <c r="E22" s="16"/>
      <c r="F22" s="16"/>
      <c r="G22" s="11">
        <f>IF(COUNTIF('упис угинућа'!$A$3:'упис угинућа'!$A$58,'об 1'!B22)=1,VLOOKUP('об 1'!B22,'упис угинућа'!$A$3:'упис угинућа'!$C$58,3,FALSE),"")</f>
        <v>1</v>
      </c>
      <c r="H22" s="4">
        <f t="shared" si="3"/>
        <v>0.2801120448179272</v>
      </c>
      <c r="I22" s="11">
        <f>IF(COUNTIF('упис угинућа'!$A$3:'упис угинућа'!$A$58,'об 1'!B22)=1,VLOOKUP('об 1'!B22,'упис угинућа'!$A$3:'упис угинућа'!$D$58,4,FALSE),"")</f>
        <v>2</v>
      </c>
      <c r="J22" s="4">
        <f t="shared" si="4"/>
        <v>0.5602240896358543</v>
      </c>
      <c r="K22" s="1">
        <f t="shared" si="5"/>
        <v>3</v>
      </c>
      <c r="L22" s="4">
        <f t="shared" si="6"/>
        <v>0.8403361344537815</v>
      </c>
      <c r="O22" s="1">
        <f>IF(K22="","",SUM($K$6:K22))</f>
        <v>146</v>
      </c>
      <c r="P22" s="4">
        <f t="shared" si="0"/>
        <v>29.2</v>
      </c>
      <c r="T22" s="32"/>
      <c r="W22" s="15"/>
      <c r="X22" s="3"/>
    </row>
    <row r="23" spans="1:24" ht="12">
      <c r="A23" s="36"/>
      <c r="B23" s="8">
        <f t="shared" si="1"/>
        <v>40684</v>
      </c>
      <c r="C23" s="1">
        <v>18</v>
      </c>
      <c r="D23" s="2">
        <f t="shared" si="2"/>
        <v>354</v>
      </c>
      <c r="E23" s="16"/>
      <c r="F23" s="16"/>
      <c r="G23" s="11">
        <f>IF(COUNTIF('упис угинућа'!$A$3:'упис угинућа'!$A$58,'об 1'!B23)=1,VLOOKUP('об 1'!B23,'упис угинућа'!$A$3:'упис угинућа'!$C$58,3,FALSE),"")</f>
        <v>4</v>
      </c>
      <c r="H23" s="4">
        <f t="shared" si="3"/>
        <v>1.1299435028248588</v>
      </c>
      <c r="I23" s="11">
        <f>IF(COUNTIF('упис угинућа'!$A$3:'упис угинућа'!$A$58,'об 1'!B23)=1,VLOOKUP('об 1'!B23,'упис угинућа'!$A$3:'упис угинућа'!$D$58,4,FALSE),"")</f>
        <v>5</v>
      </c>
      <c r="J23" s="4">
        <f t="shared" si="4"/>
        <v>1.4124293785310735</v>
      </c>
      <c r="K23" s="1">
        <f t="shared" si="5"/>
        <v>9</v>
      </c>
      <c r="L23" s="4">
        <f t="shared" si="6"/>
        <v>2.542372881355932</v>
      </c>
      <c r="O23" s="1">
        <f>IF(K23="","",SUM($K$6:K23))</f>
        <v>155</v>
      </c>
      <c r="P23" s="4">
        <f t="shared" si="0"/>
        <v>31</v>
      </c>
      <c r="T23" s="32"/>
      <c r="W23" s="15"/>
      <c r="X23" s="3"/>
    </row>
    <row r="24" spans="1:24" ht="12">
      <c r="A24" s="36"/>
      <c r="B24" s="8">
        <f t="shared" si="1"/>
        <v>40685</v>
      </c>
      <c r="C24" s="1">
        <v>19</v>
      </c>
      <c r="D24" s="2">
        <f t="shared" si="2"/>
        <v>345</v>
      </c>
      <c r="E24" s="16"/>
      <c r="F24" s="16"/>
      <c r="G24" s="11">
        <f>IF(COUNTIF('упис угинућа'!$A$3:'упис угинућа'!$A$58,'об 1'!B24)=1,VLOOKUP('об 1'!B24,'упис угинућа'!$A$3:'упис угинућа'!$C$58,3,FALSE),"")</f>
        <v>0</v>
      </c>
      <c r="H24" s="4">
        <f t="shared" si="3"/>
        <v>0</v>
      </c>
      <c r="I24" s="11">
        <f>IF(COUNTIF('упис угинућа'!$A$3:'упис угинућа'!$A$58,'об 1'!B24)=1,VLOOKUP('об 1'!B24,'упис угинућа'!$A$3:'упис угинућа'!$D$58,4,FALSE),"")</f>
        <v>0</v>
      </c>
      <c r="J24" s="4">
        <f t="shared" si="4"/>
        <v>0</v>
      </c>
      <c r="K24" s="1">
        <f>IF(G24="","",G24+I24)</f>
        <v>0</v>
      </c>
      <c r="L24" s="4">
        <f t="shared" si="6"/>
        <v>0</v>
      </c>
      <c r="O24" s="1">
        <f>IF(K24="","",SUM($K$6:K24))</f>
        <v>155</v>
      </c>
      <c r="P24" s="4">
        <f t="shared" si="0"/>
        <v>31</v>
      </c>
      <c r="T24" s="32"/>
      <c r="W24" s="15"/>
      <c r="X24" s="3"/>
    </row>
    <row r="25" spans="1:24" ht="12">
      <c r="A25" s="36"/>
      <c r="B25" s="8">
        <f t="shared" si="1"/>
        <v>40686</v>
      </c>
      <c r="C25" s="1">
        <v>20</v>
      </c>
      <c r="D25" s="2">
        <f t="shared" si="2"/>
        <v>345</v>
      </c>
      <c r="E25" s="16"/>
      <c r="F25" s="16"/>
      <c r="G25" s="11">
        <f>IF(COUNTIF('упис угинућа'!$A$3:'упис угинућа'!$A$58,'об 1'!B25)=1,VLOOKUP('об 1'!B25,'упис угинућа'!$A$3:'упис угинућа'!$C$58,3,FALSE),"")</f>
        <v>0</v>
      </c>
      <c r="H25" s="4">
        <f t="shared" si="3"/>
        <v>0</v>
      </c>
      <c r="I25" s="11">
        <f>IF(COUNTIF('упис угинућа'!$A$3:'упис угинућа'!$A$58,'об 1'!B25)=1,VLOOKUP('об 1'!B25,'упис угинућа'!$A$3:'упис угинућа'!$D$58,4,FALSE),"")</f>
        <v>0</v>
      </c>
      <c r="J25" s="4">
        <f t="shared" si="4"/>
        <v>0</v>
      </c>
      <c r="K25" s="1">
        <f t="shared" si="5"/>
        <v>0</v>
      </c>
      <c r="L25" s="4">
        <f t="shared" si="6"/>
        <v>0</v>
      </c>
      <c r="O25" s="1">
        <f>IF(K25="","",SUM($K$6:K25))</f>
        <v>155</v>
      </c>
      <c r="P25" s="4">
        <f t="shared" si="0"/>
        <v>31</v>
      </c>
      <c r="T25" s="32"/>
      <c r="W25" s="15"/>
      <c r="X25" s="3"/>
    </row>
    <row r="26" spans="1:24" ht="12">
      <c r="A26" s="36"/>
      <c r="B26" s="8">
        <f t="shared" si="1"/>
        <v>40687</v>
      </c>
      <c r="C26" s="1">
        <v>21</v>
      </c>
      <c r="D26" s="2">
        <f t="shared" si="2"/>
        <v>345</v>
      </c>
      <c r="E26" s="16"/>
      <c r="F26" s="16"/>
      <c r="G26" s="11">
        <f>IF(COUNTIF('упис угинућа'!$A$3:'упис угинућа'!$A$58,'об 1'!B26)=1,VLOOKUP('об 1'!B26,'упис угинућа'!$A$3:'упис угинућа'!$C$58,3,FALSE),"")</f>
        <v>0</v>
      </c>
      <c r="H26" s="4">
        <f aca="true" t="shared" si="7" ref="H26:H58">IF(G26="","",G26*100/D26)</f>
        <v>0</v>
      </c>
      <c r="I26" s="11">
        <f>IF(COUNTIF('упис угинућа'!$A$3:'упис угинућа'!$A$58,'об 1'!B26)=1,VLOOKUP('об 1'!B26,'упис угинућа'!$A$3:'упис угинућа'!$D$58,4,FALSE),"")</f>
        <v>0</v>
      </c>
      <c r="J26" s="4">
        <f aca="true" t="shared" si="8" ref="J26:J58">IF(I26="","",I26*100/D26)</f>
        <v>0</v>
      </c>
      <c r="K26" s="1">
        <f aca="true" t="shared" si="9" ref="K26:K58">IF(G26="","",G26+I26)</f>
        <v>0</v>
      </c>
      <c r="L26" s="4">
        <f aca="true" t="shared" si="10" ref="L26:L58">IF(K26="","",K26*100/D26)</f>
        <v>0</v>
      </c>
      <c r="M26" s="12">
        <f>IF(K26="","",SUM(K20:K26))</f>
        <v>23</v>
      </c>
      <c r="N26" s="13">
        <f>IF(M26="","",M26*100/D20)</f>
        <v>6.25</v>
      </c>
      <c r="O26" s="1">
        <f>IF(K26="","",SUM($K$6:K26))</f>
        <v>155</v>
      </c>
      <c r="P26" s="4">
        <f t="shared" si="0"/>
        <v>31</v>
      </c>
      <c r="T26" s="32"/>
      <c r="W26" s="15"/>
      <c r="X26" s="3"/>
    </row>
    <row r="27" spans="1:24" ht="12">
      <c r="A27" s="36">
        <v>4</v>
      </c>
      <c r="B27" s="8">
        <f t="shared" si="1"/>
        <v>40688</v>
      </c>
      <c r="C27" s="1">
        <v>22</v>
      </c>
      <c r="D27" s="2">
        <f t="shared" si="2"/>
        <v>345</v>
      </c>
      <c r="E27" s="16"/>
      <c r="F27" s="16"/>
      <c r="G27" s="11">
        <f>IF(COUNTIF('упис угинућа'!$A$3:'упис угинућа'!$A$58,'об 1'!B27)=1,VLOOKUP('об 1'!B27,'упис угинућа'!$A$3:'упис угинућа'!$C$58,3,FALSE),"")</f>
        <v>0</v>
      </c>
      <c r="H27" s="4">
        <f t="shared" si="7"/>
        <v>0</v>
      </c>
      <c r="I27" s="11">
        <f>IF(COUNTIF('упис угинућа'!$A$3:'упис угинућа'!$A$58,'об 1'!B27)=1,VLOOKUP('об 1'!B27,'упис угинућа'!$A$3:'упис угинућа'!$D$58,4,FALSE),"")</f>
        <v>0</v>
      </c>
      <c r="J27" s="4">
        <f t="shared" si="8"/>
        <v>0</v>
      </c>
      <c r="K27" s="1">
        <f t="shared" si="9"/>
        <v>0</v>
      </c>
      <c r="L27" s="4">
        <f t="shared" si="10"/>
        <v>0</v>
      </c>
      <c r="O27" s="1">
        <f>IF(K27="","",SUM($K$6:K27))</f>
        <v>155</v>
      </c>
      <c r="P27" s="4">
        <f t="shared" si="0"/>
        <v>31</v>
      </c>
      <c r="T27" s="32"/>
      <c r="W27" s="15"/>
      <c r="X27" s="3"/>
    </row>
    <row r="28" spans="1:24" ht="12">
      <c r="A28" s="36"/>
      <c r="B28" s="8">
        <f t="shared" si="1"/>
        <v>40689</v>
      </c>
      <c r="C28" s="1">
        <v>23</v>
      </c>
      <c r="D28" s="2">
        <f t="shared" si="2"/>
        <v>345</v>
      </c>
      <c r="E28" s="16"/>
      <c r="F28" s="16"/>
      <c r="G28" s="11">
        <f>IF(COUNTIF('упис угинућа'!$A$3:'упис угинућа'!$A$58,'об 1'!B28)=1,VLOOKUP('об 1'!B28,'упис угинућа'!$A$3:'упис угинућа'!$C$58,3,FALSE),"")</f>
        <v>0</v>
      </c>
      <c r="H28" s="4">
        <f t="shared" si="7"/>
        <v>0</v>
      </c>
      <c r="I28" s="11">
        <f>IF(COUNTIF('упис угинућа'!$A$3:'упис угинућа'!$A$58,'об 1'!B28)=1,VLOOKUP('об 1'!B28,'упис угинућа'!$A$3:'упис угинућа'!$D$58,4,FALSE),"")</f>
        <v>0</v>
      </c>
      <c r="J28" s="4">
        <f t="shared" si="8"/>
        <v>0</v>
      </c>
      <c r="K28" s="1">
        <f t="shared" si="9"/>
        <v>0</v>
      </c>
      <c r="L28" s="4">
        <f t="shared" si="10"/>
        <v>0</v>
      </c>
      <c r="O28" s="1">
        <f>IF(K28="","",SUM($K$6:K28))</f>
        <v>155</v>
      </c>
      <c r="P28" s="4">
        <f t="shared" si="0"/>
        <v>31</v>
      </c>
      <c r="T28" s="32"/>
      <c r="W28" s="15"/>
      <c r="X28" s="3"/>
    </row>
    <row r="29" spans="1:24" ht="12">
      <c r="A29" s="36"/>
      <c r="B29" s="8">
        <f t="shared" si="1"/>
        <v>40690</v>
      </c>
      <c r="C29" s="1">
        <v>24</v>
      </c>
      <c r="D29" s="2">
        <f t="shared" si="2"/>
        <v>345</v>
      </c>
      <c r="E29" s="16"/>
      <c r="F29" s="16"/>
      <c r="G29" s="11">
        <f>IF(COUNTIF('упис угинућа'!$A$3:'упис угинућа'!$A$58,'об 1'!B29)=1,VLOOKUP('об 1'!B29,'упис угинућа'!$A$3:'упис угинућа'!$C$58,3,FALSE),"")</f>
        <v>0</v>
      </c>
      <c r="H29" s="4">
        <f t="shared" si="7"/>
        <v>0</v>
      </c>
      <c r="I29" s="11">
        <f>IF(COUNTIF('упис угинућа'!$A$3:'упис угинућа'!$A$58,'об 1'!B29)=1,VLOOKUP('об 1'!B29,'упис угинућа'!$A$3:'упис угинућа'!$D$58,4,FALSE),"")</f>
        <v>0</v>
      </c>
      <c r="J29" s="4">
        <f t="shared" si="8"/>
        <v>0</v>
      </c>
      <c r="K29" s="1">
        <f t="shared" si="9"/>
        <v>0</v>
      </c>
      <c r="L29" s="4">
        <f t="shared" si="10"/>
        <v>0</v>
      </c>
      <c r="O29" s="1">
        <f>IF(K29="","",SUM($K$6:K29))</f>
        <v>155</v>
      </c>
      <c r="P29" s="4">
        <f t="shared" si="0"/>
        <v>31</v>
      </c>
      <c r="T29" s="32"/>
      <c r="W29" s="15"/>
      <c r="X29" s="3"/>
    </row>
    <row r="30" spans="1:24" ht="12">
      <c r="A30" s="36"/>
      <c r="B30" s="8">
        <f t="shared" si="1"/>
        <v>40691</v>
      </c>
      <c r="C30" s="1">
        <v>25</v>
      </c>
      <c r="D30" s="2">
        <f t="shared" si="2"/>
        <v>345</v>
      </c>
      <c r="E30" s="16"/>
      <c r="F30" s="16"/>
      <c r="G30" s="11">
        <f>IF(COUNTIF('упис угинућа'!$A$3:'упис угинућа'!$A$58,'об 1'!B30)=1,VLOOKUP('об 1'!B30,'упис угинућа'!$A$3:'упис угинућа'!$C$58,3,FALSE),"")</f>
        <v>0</v>
      </c>
      <c r="H30" s="4">
        <f t="shared" si="7"/>
        <v>0</v>
      </c>
      <c r="I30" s="11">
        <f>IF(COUNTIF('упис угинућа'!$A$3:'упис угинућа'!$A$58,'об 1'!B30)=1,VLOOKUP('об 1'!B30,'упис угинућа'!$A$3:'упис угинућа'!$D$58,4,FALSE),"")</f>
        <v>0</v>
      </c>
      <c r="J30" s="4">
        <f t="shared" si="8"/>
        <v>0</v>
      </c>
      <c r="K30" s="1">
        <f t="shared" si="9"/>
        <v>0</v>
      </c>
      <c r="L30" s="4">
        <f t="shared" si="10"/>
        <v>0</v>
      </c>
      <c r="O30" s="1">
        <f>IF(K30="","",SUM($K$6:K30))</f>
        <v>155</v>
      </c>
      <c r="P30" s="4">
        <f t="shared" si="0"/>
        <v>31</v>
      </c>
      <c r="T30" s="32"/>
      <c r="W30" s="15"/>
      <c r="X30" s="3"/>
    </row>
    <row r="31" spans="1:24" ht="12">
      <c r="A31" s="36"/>
      <c r="B31" s="8">
        <f t="shared" si="1"/>
        <v>40692</v>
      </c>
      <c r="C31" s="1">
        <v>26</v>
      </c>
      <c r="D31" s="2">
        <f t="shared" si="2"/>
        <v>345</v>
      </c>
      <c r="E31" s="16"/>
      <c r="F31" s="16"/>
      <c r="G31" s="11">
        <f>IF(COUNTIF('упис угинућа'!$A$3:'упис угинућа'!$A$58,'об 1'!B31)=1,VLOOKUP('об 1'!B31,'упис угинућа'!$A$3:'упис угинућа'!$C$58,3,FALSE),"")</f>
        <v>0</v>
      </c>
      <c r="H31" s="4">
        <f t="shared" si="7"/>
        <v>0</v>
      </c>
      <c r="I31" s="11">
        <f>IF(COUNTIF('упис угинућа'!$A$3:'упис угинућа'!$A$58,'об 1'!B31)=1,VLOOKUP('об 1'!B31,'упис угинућа'!$A$3:'упис угинућа'!$D$58,4,FALSE),"")</f>
        <v>0</v>
      </c>
      <c r="J31" s="4">
        <f t="shared" si="8"/>
        <v>0</v>
      </c>
      <c r="K31" s="1">
        <f t="shared" si="9"/>
        <v>0</v>
      </c>
      <c r="L31" s="4">
        <f t="shared" si="10"/>
        <v>0</v>
      </c>
      <c r="O31" s="1">
        <f>IF(K31="","",SUM($K$6:K31))</f>
        <v>155</v>
      </c>
      <c r="P31" s="4">
        <f t="shared" si="0"/>
        <v>31</v>
      </c>
      <c r="T31" s="32"/>
      <c r="W31" s="15"/>
      <c r="X31" s="3"/>
    </row>
    <row r="32" spans="1:24" ht="12">
      <c r="A32" s="36"/>
      <c r="B32" s="8">
        <f t="shared" si="1"/>
        <v>40693</v>
      </c>
      <c r="C32" s="1">
        <v>27</v>
      </c>
      <c r="D32" s="2">
        <f t="shared" si="2"/>
        <v>345</v>
      </c>
      <c r="E32" s="16"/>
      <c r="F32" s="16"/>
      <c r="G32" s="11">
        <f>IF(COUNTIF('упис угинућа'!$A$3:'упис угинућа'!$A$58,'об 1'!B32)=1,VLOOKUP('об 1'!B32,'упис угинућа'!$A$3:'упис угинућа'!$C$58,3,FALSE),"")</f>
        <v>0</v>
      </c>
      <c r="H32" s="4">
        <f t="shared" si="7"/>
        <v>0</v>
      </c>
      <c r="I32" s="11">
        <f>IF(COUNTIF('упис угинућа'!$A$3:'упис угинућа'!$A$58,'об 1'!B32)=1,VLOOKUP('об 1'!B32,'упис угинућа'!$A$3:'упис угинућа'!$D$58,4,FALSE),"")</f>
        <v>0</v>
      </c>
      <c r="J32" s="4">
        <f t="shared" si="8"/>
        <v>0</v>
      </c>
      <c r="K32" s="1">
        <f t="shared" si="9"/>
        <v>0</v>
      </c>
      <c r="L32" s="4">
        <f t="shared" si="10"/>
        <v>0</v>
      </c>
      <c r="O32" s="1">
        <f>IF(K32="","",SUM($K$6:K32))</f>
        <v>155</v>
      </c>
      <c r="P32" s="4">
        <f t="shared" si="0"/>
        <v>31</v>
      </c>
      <c r="T32" s="32"/>
      <c r="W32" s="15"/>
      <c r="X32" s="3"/>
    </row>
    <row r="33" spans="1:24" ht="12">
      <c r="A33" s="36"/>
      <c r="B33" s="8">
        <f t="shared" si="1"/>
        <v>40694</v>
      </c>
      <c r="C33" s="1">
        <v>28</v>
      </c>
      <c r="D33" s="2">
        <f t="shared" si="2"/>
        <v>345</v>
      </c>
      <c r="E33" s="16"/>
      <c r="F33" s="16"/>
      <c r="G33" s="11">
        <f>IF(COUNTIF('упис угинућа'!$A$3:'упис угинућа'!$A$58,'об 1'!B33)=1,VLOOKUP('об 1'!B33,'упис угинућа'!$A$3:'упис угинућа'!$C$58,3,FALSE),"")</f>
        <v>0</v>
      </c>
      <c r="H33" s="4">
        <f t="shared" si="7"/>
        <v>0</v>
      </c>
      <c r="I33" s="11">
        <f>IF(COUNTIF('упис угинућа'!$A$3:'упис угинућа'!$A$58,'об 1'!B33)=1,VLOOKUP('об 1'!B33,'упис угинућа'!$A$3:'упис угинућа'!$D$58,4,FALSE),"")</f>
        <v>0</v>
      </c>
      <c r="J33" s="4">
        <f t="shared" si="8"/>
        <v>0</v>
      </c>
      <c r="K33" s="1">
        <f t="shared" si="9"/>
        <v>0</v>
      </c>
      <c r="L33" s="4">
        <f t="shared" si="10"/>
        <v>0</v>
      </c>
      <c r="M33" s="12">
        <f>IF(K33="","",SUM(K27:K33))</f>
        <v>0</v>
      </c>
      <c r="N33" s="13">
        <f>IF(M33="","",M33*100/D27)</f>
        <v>0</v>
      </c>
      <c r="O33" s="1">
        <f>IF(K33="","",SUM($K$6:K33))</f>
        <v>155</v>
      </c>
      <c r="P33" s="4">
        <f t="shared" si="0"/>
        <v>31</v>
      </c>
      <c r="T33" s="32"/>
      <c r="W33" s="15"/>
      <c r="X33" s="3"/>
    </row>
    <row r="34" spans="1:24" ht="12">
      <c r="A34" s="36">
        <v>5</v>
      </c>
      <c r="B34" s="8">
        <f t="shared" si="1"/>
        <v>40695</v>
      </c>
      <c r="C34" s="1">
        <v>29</v>
      </c>
      <c r="D34" s="2">
        <f t="shared" si="2"/>
        <v>345</v>
      </c>
      <c r="E34" s="16"/>
      <c r="F34" s="16"/>
      <c r="G34" s="11">
        <f>IF(COUNTIF('упис угинућа'!$A$3:'упис угинућа'!$A$58,'об 1'!B34)=1,VLOOKUP('об 1'!B34,'упис угинућа'!$A$3:'упис угинућа'!$C$58,3,FALSE),"")</f>
        <v>0</v>
      </c>
      <c r="H34" s="4">
        <f t="shared" si="7"/>
        <v>0</v>
      </c>
      <c r="I34" s="11">
        <f>IF(COUNTIF('упис угинућа'!$A$3:'упис угинућа'!$A$58,'об 1'!B34)=1,VLOOKUP('об 1'!B34,'упис угинућа'!$A$3:'упис угинућа'!$D$58,4,FALSE),"")</f>
        <v>0</v>
      </c>
      <c r="J34" s="4">
        <f t="shared" si="8"/>
        <v>0</v>
      </c>
      <c r="K34" s="1">
        <f t="shared" si="9"/>
        <v>0</v>
      </c>
      <c r="L34" s="4">
        <f t="shared" si="10"/>
        <v>0</v>
      </c>
      <c r="O34" s="1">
        <f>IF(K34="","",SUM($K$6:K34))</f>
        <v>155</v>
      </c>
      <c r="P34" s="4">
        <f t="shared" si="0"/>
        <v>31</v>
      </c>
      <c r="T34" s="32"/>
      <c r="W34" s="15"/>
      <c r="X34" s="3"/>
    </row>
    <row r="35" spans="1:24" ht="12">
      <c r="A35" s="36"/>
      <c r="B35" s="8">
        <f t="shared" si="1"/>
        <v>40696</v>
      </c>
      <c r="C35" s="1">
        <v>30</v>
      </c>
      <c r="D35" s="2">
        <f t="shared" si="2"/>
        <v>345</v>
      </c>
      <c r="E35" s="16"/>
      <c r="F35" s="16"/>
      <c r="G35" s="11">
        <f>IF(COUNTIF('упис угинућа'!$A$3:'упис угинућа'!$A$58,'об 1'!B35)=1,VLOOKUP('об 1'!B35,'упис угинућа'!$A$3:'упис угинућа'!$C$58,3,FALSE),"")</f>
        <v>0</v>
      </c>
      <c r="H35" s="4">
        <f t="shared" si="7"/>
        <v>0</v>
      </c>
      <c r="I35" s="11">
        <f>IF(COUNTIF('упис угинућа'!$A$3:'упис угинућа'!$A$58,'об 1'!B35)=1,VLOOKUP('об 1'!B35,'упис угинућа'!$A$3:'упис угинућа'!$D$58,4,FALSE),"")</f>
        <v>0</v>
      </c>
      <c r="J35" s="4">
        <f t="shared" si="8"/>
        <v>0</v>
      </c>
      <c r="K35" s="1">
        <f t="shared" si="9"/>
        <v>0</v>
      </c>
      <c r="L35" s="4">
        <f t="shared" si="10"/>
        <v>0</v>
      </c>
      <c r="O35" s="1">
        <f>IF(K35="","",SUM($K$6:K35))</f>
        <v>155</v>
      </c>
      <c r="P35" s="4">
        <f t="shared" si="0"/>
        <v>31</v>
      </c>
      <c r="T35" s="32"/>
      <c r="W35" s="15"/>
      <c r="X35" s="3"/>
    </row>
    <row r="36" spans="1:24" ht="12">
      <c r="A36" s="36"/>
      <c r="B36" s="8">
        <f t="shared" si="1"/>
        <v>40697</v>
      </c>
      <c r="C36" s="1">
        <v>31</v>
      </c>
      <c r="D36" s="2">
        <f t="shared" si="2"/>
        <v>345</v>
      </c>
      <c r="E36" s="16"/>
      <c r="F36" s="16"/>
      <c r="G36" s="11">
        <f>IF(COUNTIF('упис угинућа'!$A$3:'упис угинућа'!$A$58,'об 1'!B36)=1,VLOOKUP('об 1'!B36,'упис угинућа'!$A$3:'упис угинућа'!$C$58,3,FALSE),"")</f>
        <v>0</v>
      </c>
      <c r="H36" s="4">
        <f t="shared" si="7"/>
        <v>0</v>
      </c>
      <c r="I36" s="11">
        <f>IF(COUNTIF('упис угинућа'!$A$3:'упис угинућа'!$A$58,'об 1'!B36)=1,VLOOKUP('об 1'!B36,'упис угинућа'!$A$3:'упис угинућа'!$D$58,4,FALSE),"")</f>
        <v>0</v>
      </c>
      <c r="J36" s="4">
        <f t="shared" si="8"/>
        <v>0</v>
      </c>
      <c r="K36" s="1">
        <f t="shared" si="9"/>
        <v>0</v>
      </c>
      <c r="L36" s="4">
        <f t="shared" si="10"/>
        <v>0</v>
      </c>
      <c r="O36" s="1">
        <f>IF(K36="","",SUM($K$6:K36))</f>
        <v>155</v>
      </c>
      <c r="P36" s="4">
        <f t="shared" si="0"/>
        <v>31</v>
      </c>
      <c r="T36" s="32"/>
      <c r="W36" s="15"/>
      <c r="X36" s="3"/>
    </row>
    <row r="37" spans="1:24" ht="12">
      <c r="A37" s="36"/>
      <c r="B37" s="8">
        <f t="shared" si="1"/>
        <v>40698</v>
      </c>
      <c r="C37" s="1">
        <v>32</v>
      </c>
      <c r="D37" s="2">
        <f t="shared" si="2"/>
        <v>345</v>
      </c>
      <c r="E37" s="16"/>
      <c r="F37" s="16"/>
      <c r="G37" s="11">
        <f>IF(COUNTIF('упис угинућа'!$A$3:'упис угинућа'!$A$58,'об 1'!B37)=1,VLOOKUP('об 1'!B37,'упис угинућа'!$A$3:'упис угинућа'!$C$58,3,FALSE),"")</f>
        <v>0</v>
      </c>
      <c r="H37" s="4">
        <f t="shared" si="7"/>
        <v>0</v>
      </c>
      <c r="I37" s="11">
        <f>IF(COUNTIF('упис угинућа'!$A$3:'упис угинућа'!$A$58,'об 1'!B37)=1,VLOOKUP('об 1'!B37,'упис угинућа'!$A$3:'упис угинућа'!$D$58,4,FALSE),"")</f>
        <v>0</v>
      </c>
      <c r="J37" s="4">
        <f t="shared" si="8"/>
        <v>0</v>
      </c>
      <c r="K37" s="1">
        <f t="shared" si="9"/>
        <v>0</v>
      </c>
      <c r="L37" s="4">
        <f t="shared" si="10"/>
        <v>0</v>
      </c>
      <c r="O37" s="1">
        <f>IF(K37="","",SUM($K$6:K37))</f>
        <v>155</v>
      </c>
      <c r="P37" s="4">
        <f t="shared" si="0"/>
        <v>31</v>
      </c>
      <c r="T37" s="32"/>
      <c r="W37" s="15"/>
      <c r="X37" s="3"/>
    </row>
    <row r="38" spans="1:24" ht="12">
      <c r="A38" s="36"/>
      <c r="B38" s="8">
        <f t="shared" si="1"/>
        <v>40699</v>
      </c>
      <c r="C38" s="1">
        <v>33</v>
      </c>
      <c r="D38" s="2">
        <f t="shared" si="2"/>
        <v>345</v>
      </c>
      <c r="E38" s="16"/>
      <c r="F38" s="16"/>
      <c r="G38" s="11">
        <f>IF(COUNTIF('упис угинућа'!$A$3:'упис угинућа'!$A$58,'об 1'!B38)=1,VLOOKUP('об 1'!B38,'упис угинућа'!$A$3:'упис угинућа'!$C$58,3,FALSE),"")</f>
        <v>0</v>
      </c>
      <c r="H38" s="4">
        <f t="shared" si="7"/>
        <v>0</v>
      </c>
      <c r="I38" s="11">
        <f>IF(COUNTIF('упис угинућа'!$A$3:'упис угинућа'!$A$58,'об 1'!B38)=1,VLOOKUP('об 1'!B38,'упис угинућа'!$A$3:'упис угинућа'!$D$58,4,FALSE),"")</f>
        <v>0</v>
      </c>
      <c r="J38" s="4">
        <f t="shared" si="8"/>
        <v>0</v>
      </c>
      <c r="K38" s="1">
        <f t="shared" si="9"/>
        <v>0</v>
      </c>
      <c r="L38" s="4">
        <f t="shared" si="10"/>
        <v>0</v>
      </c>
      <c r="O38" s="1">
        <f>IF(K38="","",SUM($K$6:K38))</f>
        <v>155</v>
      </c>
      <c r="P38" s="4">
        <f t="shared" si="0"/>
        <v>31</v>
      </c>
      <c r="T38" s="32"/>
      <c r="W38" s="15"/>
      <c r="X38" s="3"/>
    </row>
    <row r="39" spans="1:24" ht="12">
      <c r="A39" s="36"/>
      <c r="B39" s="8">
        <f t="shared" si="1"/>
        <v>40700</v>
      </c>
      <c r="C39" s="1">
        <v>34</v>
      </c>
      <c r="D39" s="2">
        <f t="shared" si="2"/>
        <v>345</v>
      </c>
      <c r="E39" s="16"/>
      <c r="F39" s="16"/>
      <c r="G39" s="11">
        <f>IF(COUNTIF('упис угинућа'!$A$3:'упис угинућа'!$A$58,'об 1'!B39)=1,VLOOKUP('об 1'!B39,'упис угинућа'!$A$3:'упис угинућа'!$C$58,3,FALSE),"")</f>
        <v>0</v>
      </c>
      <c r="H39" s="4">
        <f t="shared" si="7"/>
        <v>0</v>
      </c>
      <c r="I39" s="11">
        <f>IF(COUNTIF('упис угинућа'!$A$3:'упис угинућа'!$A$58,'об 1'!B39)=1,VLOOKUP('об 1'!B39,'упис угинућа'!$A$3:'упис угинућа'!$D$58,4,FALSE),"")</f>
        <v>0</v>
      </c>
      <c r="J39" s="4">
        <f t="shared" si="8"/>
        <v>0</v>
      </c>
      <c r="K39" s="1">
        <f t="shared" si="9"/>
        <v>0</v>
      </c>
      <c r="L39" s="4">
        <f t="shared" si="10"/>
        <v>0</v>
      </c>
      <c r="O39" s="1">
        <f>IF(K39="","",SUM($K$6:K39))</f>
        <v>155</v>
      </c>
      <c r="P39" s="4">
        <f t="shared" si="0"/>
        <v>31</v>
      </c>
      <c r="T39" s="32"/>
      <c r="W39" s="15"/>
      <c r="X39" s="3"/>
    </row>
    <row r="40" spans="1:24" ht="12">
      <c r="A40" s="36"/>
      <c r="B40" s="8">
        <f t="shared" si="1"/>
        <v>40701</v>
      </c>
      <c r="C40" s="1">
        <v>35</v>
      </c>
      <c r="D40" s="2">
        <f t="shared" si="2"/>
        <v>345</v>
      </c>
      <c r="E40" s="16"/>
      <c r="F40" s="16"/>
      <c r="G40" s="11">
        <f>IF(COUNTIF('упис угинућа'!$A$3:'упис угинућа'!$A$58,'об 1'!B40)=1,VLOOKUP('об 1'!B40,'упис угинућа'!$A$3:'упис угинућа'!$C$58,3,FALSE),"")</f>
        <v>0</v>
      </c>
      <c r="H40" s="4">
        <f t="shared" si="7"/>
        <v>0</v>
      </c>
      <c r="I40" s="11">
        <f>IF(COUNTIF('упис угинућа'!$A$3:'упис угинућа'!$A$58,'об 1'!B40)=1,VLOOKUP('об 1'!B40,'упис угинућа'!$A$3:'упис угинућа'!$D$58,4,FALSE),"")</f>
        <v>0</v>
      </c>
      <c r="J40" s="4">
        <f t="shared" si="8"/>
        <v>0</v>
      </c>
      <c r="K40" s="1">
        <f t="shared" si="9"/>
        <v>0</v>
      </c>
      <c r="L40" s="4">
        <f t="shared" si="10"/>
        <v>0</v>
      </c>
      <c r="M40" s="12">
        <f>IF(K40="","",SUM(K34:K40))</f>
        <v>0</v>
      </c>
      <c r="N40" s="13">
        <f>IF(M40="","",M40*100/D34)</f>
        <v>0</v>
      </c>
      <c r="O40" s="1">
        <f>IF(K40="","",SUM($K$6:K40))</f>
        <v>155</v>
      </c>
      <c r="P40" s="4">
        <f t="shared" si="0"/>
        <v>31</v>
      </c>
      <c r="T40" s="32"/>
      <c r="W40" s="15"/>
      <c r="X40" s="3"/>
    </row>
    <row r="41" spans="1:24" ht="12">
      <c r="A41" s="36">
        <v>6</v>
      </c>
      <c r="B41" s="8">
        <f t="shared" si="1"/>
        <v>40702</v>
      </c>
      <c r="C41" s="1">
        <v>36</v>
      </c>
      <c r="D41" s="2">
        <f t="shared" si="2"/>
        <v>345</v>
      </c>
      <c r="E41" s="16"/>
      <c r="F41" s="16"/>
      <c r="G41" s="11">
        <f>IF(COUNTIF('упис угинућа'!$A$3:'упис угинућа'!$A$58,'об 1'!B41)=1,VLOOKUP('об 1'!B41,'упис угинућа'!$A$3:'упис угинућа'!$C$58,3,FALSE),"")</f>
        <v>0</v>
      </c>
      <c r="H41" s="4">
        <f t="shared" si="7"/>
        <v>0</v>
      </c>
      <c r="I41" s="11">
        <f>IF(COUNTIF('упис угинућа'!$A$3:'упис угинућа'!$A$58,'об 1'!B41)=1,VLOOKUP('об 1'!B41,'упис угинућа'!$A$3:'упис угинућа'!$D$58,4,FALSE),"")</f>
        <v>0</v>
      </c>
      <c r="J41" s="4">
        <f t="shared" si="8"/>
        <v>0</v>
      </c>
      <c r="K41" s="1">
        <f t="shared" si="9"/>
        <v>0</v>
      </c>
      <c r="L41" s="4">
        <f t="shared" si="10"/>
        <v>0</v>
      </c>
      <c r="O41" s="1">
        <f>IF(K41="","",SUM($K$6:K41))</f>
        <v>155</v>
      </c>
      <c r="P41" s="4">
        <f t="shared" si="0"/>
        <v>31</v>
      </c>
      <c r="T41" s="32"/>
      <c r="W41" s="15"/>
      <c r="X41" s="3"/>
    </row>
    <row r="42" spans="1:24" ht="12">
      <c r="A42" s="36"/>
      <c r="B42" s="8">
        <f t="shared" si="1"/>
        <v>40703</v>
      </c>
      <c r="C42" s="1">
        <v>37</v>
      </c>
      <c r="D42" s="2">
        <f t="shared" si="2"/>
        <v>345</v>
      </c>
      <c r="E42" s="16"/>
      <c r="F42" s="16"/>
      <c r="G42" s="11">
        <f>IF(COUNTIF('упис угинућа'!$A$3:'упис угинућа'!$A$58,'об 1'!B42)=1,VLOOKUP('об 1'!B42,'упис угинућа'!$A$3:'упис угинућа'!$C$58,3,FALSE),"")</f>
        <v>0</v>
      </c>
      <c r="H42" s="4">
        <f t="shared" si="7"/>
        <v>0</v>
      </c>
      <c r="I42" s="11">
        <f>IF(COUNTIF('упис угинућа'!$A$3:'упис угинућа'!$A$58,'об 1'!B42)=1,VLOOKUP('об 1'!B42,'упис угинућа'!$A$3:'упис угинућа'!$D$58,4,FALSE),"")</f>
        <v>0</v>
      </c>
      <c r="J42" s="4">
        <f t="shared" si="8"/>
        <v>0</v>
      </c>
      <c r="K42" s="1">
        <f t="shared" si="9"/>
        <v>0</v>
      </c>
      <c r="L42" s="4">
        <f t="shared" si="10"/>
        <v>0</v>
      </c>
      <c r="O42" s="1">
        <f>IF(K42="","",SUM($K$6:K42))</f>
        <v>155</v>
      </c>
      <c r="P42" s="4">
        <f t="shared" si="0"/>
        <v>31</v>
      </c>
      <c r="T42" s="32"/>
      <c r="W42" s="15"/>
      <c r="X42" s="3"/>
    </row>
    <row r="43" spans="1:24" ht="12">
      <c r="A43" s="36"/>
      <c r="B43" s="8">
        <f t="shared" si="1"/>
        <v>40704</v>
      </c>
      <c r="C43" s="1">
        <v>38</v>
      </c>
      <c r="D43" s="2">
        <f t="shared" si="2"/>
        <v>345</v>
      </c>
      <c r="E43" s="16"/>
      <c r="F43" s="16"/>
      <c r="G43" s="11">
        <f>IF(COUNTIF('упис угинућа'!$A$3:'упис угинућа'!$A$58,'об 1'!B43)=1,VLOOKUP('об 1'!B43,'упис угинућа'!$A$3:'упис угинућа'!$C$58,3,FALSE),"")</f>
        <v>0</v>
      </c>
      <c r="H43" s="4">
        <f t="shared" si="7"/>
        <v>0</v>
      </c>
      <c r="I43" s="11">
        <f>IF(COUNTIF('упис угинућа'!$A$3:'упис угинућа'!$A$58,'об 1'!B43)=1,VLOOKUP('об 1'!B43,'упис угинућа'!$A$3:'упис угинућа'!$D$58,4,FALSE),"")</f>
        <v>0</v>
      </c>
      <c r="J43" s="4">
        <f t="shared" si="8"/>
        <v>0</v>
      </c>
      <c r="K43" s="1">
        <f t="shared" si="9"/>
        <v>0</v>
      </c>
      <c r="L43" s="4">
        <f t="shared" si="10"/>
        <v>0</v>
      </c>
      <c r="O43" s="1">
        <f>IF(K43="","",SUM($K$6:K43))</f>
        <v>155</v>
      </c>
      <c r="P43" s="4">
        <f t="shared" si="0"/>
        <v>31</v>
      </c>
      <c r="T43" s="32"/>
      <c r="W43" s="15"/>
      <c r="X43" s="3"/>
    </row>
    <row r="44" spans="1:24" ht="12">
      <c r="A44" s="36"/>
      <c r="B44" s="8">
        <f t="shared" si="1"/>
        <v>40705</v>
      </c>
      <c r="C44" s="1">
        <v>39</v>
      </c>
      <c r="D44" s="2">
        <f t="shared" si="2"/>
        <v>345</v>
      </c>
      <c r="E44" s="16"/>
      <c r="F44" s="16"/>
      <c r="G44" s="11">
        <f>IF(COUNTIF('упис угинућа'!$A$3:'упис угинућа'!$A$58,'об 1'!B44)=1,VLOOKUP('об 1'!B44,'упис угинућа'!$A$3:'упис угинућа'!$C$58,3,FALSE),"")</f>
        <v>0</v>
      </c>
      <c r="H44" s="4">
        <f t="shared" si="7"/>
        <v>0</v>
      </c>
      <c r="I44" s="11">
        <f>IF(COUNTIF('упис угинућа'!$A$3:'упис угинућа'!$A$58,'об 1'!B44)=1,VLOOKUP('об 1'!B44,'упис угинућа'!$A$3:'упис угинућа'!$D$58,4,FALSE),"")</f>
        <v>0</v>
      </c>
      <c r="J44" s="4">
        <f t="shared" si="8"/>
        <v>0</v>
      </c>
      <c r="K44" s="1">
        <f t="shared" si="9"/>
        <v>0</v>
      </c>
      <c r="L44" s="4">
        <f t="shared" si="10"/>
        <v>0</v>
      </c>
      <c r="O44" s="1">
        <f>IF(K44="","",SUM($K$6:K44))</f>
        <v>155</v>
      </c>
      <c r="P44" s="4">
        <f t="shared" si="0"/>
        <v>31</v>
      </c>
      <c r="T44" s="32"/>
      <c r="W44" s="15"/>
      <c r="X44" s="3"/>
    </row>
    <row r="45" spans="1:24" ht="12">
      <c r="A45" s="36"/>
      <c r="B45" s="8">
        <f t="shared" si="1"/>
        <v>40706</v>
      </c>
      <c r="C45" s="1">
        <v>40</v>
      </c>
      <c r="D45" s="2">
        <f t="shared" si="2"/>
        <v>345</v>
      </c>
      <c r="E45" s="16"/>
      <c r="F45" s="16"/>
      <c r="G45" s="11">
        <f>IF(COUNTIF('упис угинућа'!$A$3:'упис угинућа'!$A$58,'об 1'!B45)=1,VLOOKUP('об 1'!B45,'упис угинућа'!$A$3:'упис угинућа'!$C$58,3,FALSE),"")</f>
        <v>0</v>
      </c>
      <c r="H45" s="4">
        <f t="shared" si="7"/>
        <v>0</v>
      </c>
      <c r="I45" s="11">
        <f>IF(COUNTIF('упис угинућа'!$A$3:'упис угинућа'!$A$58,'об 1'!B45)=1,VLOOKUP('об 1'!B45,'упис угинућа'!$A$3:'упис угинућа'!$D$58,4,FALSE),"")</f>
        <v>0</v>
      </c>
      <c r="J45" s="4">
        <f t="shared" si="8"/>
        <v>0</v>
      </c>
      <c r="K45" s="1">
        <f t="shared" si="9"/>
        <v>0</v>
      </c>
      <c r="L45" s="4">
        <f t="shared" si="10"/>
        <v>0</v>
      </c>
      <c r="O45" s="1">
        <f>IF(K45="","",SUM($K$6:K45))</f>
        <v>155</v>
      </c>
      <c r="P45" s="4">
        <f t="shared" si="0"/>
        <v>31</v>
      </c>
      <c r="T45" s="32"/>
      <c r="W45" s="15"/>
      <c r="X45" s="3"/>
    </row>
    <row r="46" spans="1:24" ht="12">
      <c r="A46" s="36"/>
      <c r="B46" s="8">
        <f t="shared" si="1"/>
        <v>40707</v>
      </c>
      <c r="C46" s="1">
        <v>41</v>
      </c>
      <c r="D46" s="2">
        <f t="shared" si="2"/>
        <v>345</v>
      </c>
      <c r="E46" s="16"/>
      <c r="F46" s="16"/>
      <c r="G46" s="11">
        <f>IF(COUNTIF('упис угинућа'!$A$3:'упис угинућа'!$A$58,'об 1'!B46)=1,VLOOKUP('об 1'!B46,'упис угинућа'!$A$3:'упис угинућа'!$C$58,3,FALSE),"")</f>
        <v>0</v>
      </c>
      <c r="H46" s="4">
        <f t="shared" si="7"/>
        <v>0</v>
      </c>
      <c r="I46" s="11">
        <f>IF(COUNTIF('упис угинућа'!$A$3:'упис угинућа'!$A$58,'об 1'!B46)=1,VLOOKUP('об 1'!B46,'упис угинућа'!$A$3:'упис угинућа'!$D$58,4,FALSE),"")</f>
        <v>0</v>
      </c>
      <c r="J46" s="4">
        <f t="shared" si="8"/>
        <v>0</v>
      </c>
      <c r="K46" s="1">
        <f t="shared" si="9"/>
        <v>0</v>
      </c>
      <c r="L46" s="4">
        <f t="shared" si="10"/>
        <v>0</v>
      </c>
      <c r="O46" s="1">
        <f>IF(K46="","",SUM($K$6:K46))</f>
        <v>155</v>
      </c>
      <c r="P46" s="4">
        <f t="shared" si="0"/>
        <v>31</v>
      </c>
      <c r="T46" s="32"/>
      <c r="W46" s="15"/>
      <c r="X46" s="3"/>
    </row>
    <row r="47" spans="1:24" ht="12">
      <c r="A47" s="36"/>
      <c r="B47" s="8">
        <f t="shared" si="1"/>
        <v>40708</v>
      </c>
      <c r="C47" s="1">
        <v>42</v>
      </c>
      <c r="D47" s="2">
        <f t="shared" si="2"/>
        <v>345</v>
      </c>
      <c r="E47" s="16"/>
      <c r="F47" s="16"/>
      <c r="G47" s="11">
        <f>IF(COUNTIF('упис угинућа'!$A$3:'упис угинућа'!$A$58,'об 1'!B47)=1,VLOOKUP('об 1'!B47,'упис угинућа'!$A$3:'упис угинућа'!$C$58,3,FALSE),"")</f>
        <v>0</v>
      </c>
      <c r="H47" s="4">
        <f t="shared" si="7"/>
        <v>0</v>
      </c>
      <c r="I47" s="11">
        <f>IF(COUNTIF('упис угинућа'!$A$3:'упис угинућа'!$A$58,'об 1'!B47)=1,VLOOKUP('об 1'!B47,'упис угинућа'!$A$3:'упис угинућа'!$D$58,4,FALSE),"")</f>
        <v>0</v>
      </c>
      <c r="J47" s="4">
        <f t="shared" si="8"/>
        <v>0</v>
      </c>
      <c r="K47" s="1">
        <f t="shared" si="9"/>
        <v>0</v>
      </c>
      <c r="L47" s="4">
        <f t="shared" si="10"/>
        <v>0</v>
      </c>
      <c r="M47" s="12">
        <f>IF(K47="","",SUM(K41:K47))</f>
        <v>0</v>
      </c>
      <c r="N47" s="13">
        <f>IF(M47="","",M47*100/D41)</f>
        <v>0</v>
      </c>
      <c r="O47" s="1">
        <f>IF(K47="","",SUM($K$6:K47))</f>
        <v>155</v>
      </c>
      <c r="P47" s="4">
        <f t="shared" si="0"/>
        <v>31</v>
      </c>
      <c r="T47" s="32"/>
      <c r="W47" s="15"/>
      <c r="X47" s="3"/>
    </row>
    <row r="48" spans="1:24" ht="12">
      <c r="A48" s="36">
        <v>7</v>
      </c>
      <c r="B48" s="8">
        <f t="shared" si="1"/>
        <v>40709</v>
      </c>
      <c r="C48" s="1">
        <v>43</v>
      </c>
      <c r="D48" s="2">
        <f t="shared" si="2"/>
        <v>345</v>
      </c>
      <c r="E48" s="16"/>
      <c r="F48" s="16"/>
      <c r="G48" s="11">
        <f>IF(COUNTIF('упис угинућа'!$A$3:'упис угинућа'!$A$58,'об 1'!B48)=1,VLOOKUP('об 1'!B48,'упис угинућа'!$A$3:'упис угинућа'!$C$58,3,FALSE),"")</f>
        <v>0</v>
      </c>
      <c r="H48" s="4">
        <f t="shared" si="7"/>
        <v>0</v>
      </c>
      <c r="I48" s="11">
        <f>IF(COUNTIF('упис угинућа'!$A$3:'упис угинућа'!$A$58,'об 1'!B48)=1,VLOOKUP('об 1'!B48,'упис угинућа'!$A$3:'упис угинућа'!$D$58,4,FALSE),"")</f>
        <v>0</v>
      </c>
      <c r="J48" s="4">
        <f t="shared" si="8"/>
        <v>0</v>
      </c>
      <c r="K48" s="1">
        <f t="shared" si="9"/>
        <v>0</v>
      </c>
      <c r="L48" s="4">
        <f t="shared" si="10"/>
        <v>0</v>
      </c>
      <c r="O48" s="1">
        <f>IF(K48="","",SUM($K$6:K48))</f>
        <v>155</v>
      </c>
      <c r="P48" s="4">
        <f t="shared" si="0"/>
        <v>31</v>
      </c>
      <c r="T48" s="32"/>
      <c r="W48" s="15"/>
      <c r="X48" s="3"/>
    </row>
    <row r="49" spans="1:24" ht="12">
      <c r="A49" s="36"/>
      <c r="B49" s="8">
        <f t="shared" si="1"/>
        <v>40710</v>
      </c>
      <c r="C49" s="1">
        <v>44</v>
      </c>
      <c r="D49" s="2">
        <f t="shared" si="2"/>
        <v>345</v>
      </c>
      <c r="E49" s="16"/>
      <c r="F49" s="16"/>
      <c r="G49" s="11">
        <f>IF(COUNTIF('упис угинућа'!$A$3:'упис угинућа'!$A$58,'об 1'!B49)=1,VLOOKUP('об 1'!B49,'упис угинућа'!$A$3:'упис угинућа'!$C$58,3,FALSE),"")</f>
        <v>0</v>
      </c>
      <c r="H49" s="4">
        <f t="shared" si="7"/>
        <v>0</v>
      </c>
      <c r="I49" s="11">
        <f>IF(COUNTIF('упис угинућа'!$A$3:'упис угинућа'!$A$58,'об 1'!B49)=1,VLOOKUP('об 1'!B49,'упис угинућа'!$A$3:'упис угинућа'!$D$58,4,FALSE),"")</f>
        <v>0</v>
      </c>
      <c r="J49" s="4">
        <f t="shared" si="8"/>
        <v>0</v>
      </c>
      <c r="K49" s="1">
        <f t="shared" si="9"/>
        <v>0</v>
      </c>
      <c r="L49" s="4">
        <f t="shared" si="10"/>
        <v>0</v>
      </c>
      <c r="O49" s="1">
        <f>IF(K49="","",SUM($K$6:K49))</f>
        <v>155</v>
      </c>
      <c r="P49" s="4">
        <f t="shared" si="0"/>
        <v>31</v>
      </c>
      <c r="T49" s="32"/>
      <c r="W49" s="15"/>
      <c r="X49" s="3"/>
    </row>
    <row r="50" spans="1:24" ht="12">
      <c r="A50" s="36"/>
      <c r="B50" s="8">
        <f t="shared" si="1"/>
        <v>40711</v>
      </c>
      <c r="C50" s="1">
        <v>45</v>
      </c>
      <c r="D50" s="2">
        <f t="shared" si="2"/>
        <v>345</v>
      </c>
      <c r="E50" s="16"/>
      <c r="F50" s="16"/>
      <c r="G50" s="11">
        <f>IF(COUNTIF('упис угинућа'!$A$3:'упис угинућа'!$A$58,'об 1'!B50)=1,VLOOKUP('об 1'!B50,'упис угинућа'!$A$3:'упис угинућа'!$C$58,3,FALSE),"")</f>
        <v>0</v>
      </c>
      <c r="H50" s="4">
        <f t="shared" si="7"/>
        <v>0</v>
      </c>
      <c r="I50" s="11">
        <f>IF(COUNTIF('упис угинућа'!$A$3:'упис угинућа'!$A$58,'об 1'!B50)=1,VLOOKUP('об 1'!B50,'упис угинућа'!$A$3:'упис угинућа'!$D$58,4,FALSE),"")</f>
        <v>0</v>
      </c>
      <c r="J50" s="4">
        <f t="shared" si="8"/>
        <v>0</v>
      </c>
      <c r="K50" s="1">
        <f t="shared" si="9"/>
        <v>0</v>
      </c>
      <c r="L50" s="4">
        <f t="shared" si="10"/>
        <v>0</v>
      </c>
      <c r="O50" s="1">
        <f>IF(K50="","",SUM($K$6:K50))</f>
        <v>155</v>
      </c>
      <c r="P50" s="4">
        <f t="shared" si="0"/>
        <v>31</v>
      </c>
      <c r="T50" s="32"/>
      <c r="W50" s="15"/>
      <c r="X50" s="3"/>
    </row>
    <row r="51" spans="1:24" ht="12">
      <c r="A51" s="36"/>
      <c r="B51" s="8">
        <f t="shared" si="1"/>
        <v>40712</v>
      </c>
      <c r="C51" s="1">
        <v>46</v>
      </c>
      <c r="D51" s="2">
        <f t="shared" si="2"/>
        <v>345</v>
      </c>
      <c r="E51" s="16"/>
      <c r="F51" s="16"/>
      <c r="G51" s="11">
        <f>IF(COUNTIF('упис угинућа'!$A$3:'упис угинућа'!$A$58,'об 1'!B51)=1,VLOOKUP('об 1'!B51,'упис угинућа'!$A$3:'упис угинућа'!$C$58,3,FALSE),"")</f>
        <v>0</v>
      </c>
      <c r="H51" s="4">
        <f t="shared" si="7"/>
        <v>0</v>
      </c>
      <c r="I51" s="11">
        <f>IF(COUNTIF('упис угинућа'!$A$3:'упис угинућа'!$A$58,'об 1'!B51)=1,VLOOKUP('об 1'!B51,'упис угинућа'!$A$3:'упис угинућа'!$D$58,4,FALSE),"")</f>
        <v>0</v>
      </c>
      <c r="J51" s="4">
        <f t="shared" si="8"/>
        <v>0</v>
      </c>
      <c r="K51" s="1">
        <f t="shared" si="9"/>
        <v>0</v>
      </c>
      <c r="L51" s="4">
        <f t="shared" si="10"/>
        <v>0</v>
      </c>
      <c r="O51" s="1">
        <f>IF(K51="","",SUM($K$6:K51))</f>
        <v>155</v>
      </c>
      <c r="P51" s="4">
        <f t="shared" si="0"/>
        <v>31</v>
      </c>
      <c r="T51" s="32"/>
      <c r="W51" s="15"/>
      <c r="X51" s="3"/>
    </row>
    <row r="52" spans="1:24" ht="12">
      <c r="A52" s="36"/>
      <c r="B52" s="8">
        <f t="shared" si="1"/>
        <v>40713</v>
      </c>
      <c r="C52" s="1">
        <v>47</v>
      </c>
      <c r="D52" s="2">
        <f t="shared" si="2"/>
        <v>345</v>
      </c>
      <c r="E52" s="16"/>
      <c r="F52" s="16"/>
      <c r="G52" s="11">
        <f>IF(COUNTIF('упис угинућа'!$A$3:'упис угинућа'!$A$58,'об 1'!B52)=1,VLOOKUP('об 1'!B52,'упис угинућа'!$A$3:'упис угинућа'!$C$58,3,FALSE),"")</f>
        <v>0</v>
      </c>
      <c r="H52" s="4">
        <f t="shared" si="7"/>
        <v>0</v>
      </c>
      <c r="I52" s="11">
        <f>IF(COUNTIF('упис угинућа'!$A$3:'упис угинућа'!$A$58,'об 1'!B52)=1,VLOOKUP('об 1'!B52,'упис угинућа'!$A$3:'упис угинућа'!$D$58,4,FALSE),"")</f>
        <v>0</v>
      </c>
      <c r="J52" s="4">
        <f t="shared" si="8"/>
        <v>0</v>
      </c>
      <c r="K52" s="1">
        <f t="shared" si="9"/>
        <v>0</v>
      </c>
      <c r="L52" s="4">
        <f t="shared" si="10"/>
        <v>0</v>
      </c>
      <c r="O52" s="1">
        <f>IF(K52="","",SUM($K$6:K52))</f>
        <v>155</v>
      </c>
      <c r="P52" s="4">
        <f t="shared" si="0"/>
        <v>31</v>
      </c>
      <c r="T52" s="32"/>
      <c r="W52" s="15"/>
      <c r="X52" s="3"/>
    </row>
    <row r="53" spans="1:24" ht="12">
      <c r="A53" s="36"/>
      <c r="B53" s="8">
        <f t="shared" si="1"/>
        <v>40714</v>
      </c>
      <c r="C53" s="1">
        <v>48</v>
      </c>
      <c r="D53" s="2">
        <f t="shared" si="2"/>
        <v>345</v>
      </c>
      <c r="E53" s="16"/>
      <c r="F53" s="16"/>
      <c r="G53" s="11">
        <f>IF(COUNTIF('упис угинућа'!$A$3:'упис угинућа'!$A$58,'об 1'!B53)=1,VLOOKUP('об 1'!B53,'упис угинућа'!$A$3:'упис угинућа'!$C$58,3,FALSE),"")</f>
        <v>0</v>
      </c>
      <c r="H53" s="4">
        <f t="shared" si="7"/>
        <v>0</v>
      </c>
      <c r="I53" s="11">
        <f>IF(COUNTIF('упис угинућа'!$A$3:'упис угинућа'!$A$58,'об 1'!B53)=1,VLOOKUP('об 1'!B53,'упис угинућа'!$A$3:'упис угинућа'!$D$58,4,FALSE),"")</f>
        <v>0</v>
      </c>
      <c r="J53" s="4">
        <f t="shared" si="8"/>
        <v>0</v>
      </c>
      <c r="K53" s="1">
        <f t="shared" si="9"/>
        <v>0</v>
      </c>
      <c r="L53" s="4">
        <f t="shared" si="10"/>
        <v>0</v>
      </c>
      <c r="O53" s="1">
        <f>IF(K53="","",SUM($K$6:K53))</f>
        <v>155</v>
      </c>
      <c r="P53" s="4">
        <f t="shared" si="0"/>
        <v>31</v>
      </c>
      <c r="T53" s="32"/>
      <c r="W53" s="15"/>
      <c r="X53" s="3"/>
    </row>
    <row r="54" spans="1:24" ht="12">
      <c r="A54" s="36"/>
      <c r="B54" s="8">
        <f t="shared" si="1"/>
        <v>40715</v>
      </c>
      <c r="C54" s="1">
        <v>49</v>
      </c>
      <c r="D54" s="2">
        <f t="shared" si="2"/>
        <v>345</v>
      </c>
      <c r="E54" s="16"/>
      <c r="F54" s="16"/>
      <c r="G54" s="11">
        <f>IF(COUNTIF('упис угинућа'!$A$3:'упис угинућа'!$A$58,'об 1'!B54)=1,VLOOKUP('об 1'!B54,'упис угинућа'!$A$3:'упис угинућа'!$C$58,3,FALSE),"")</f>
        <v>0</v>
      </c>
      <c r="H54" s="4">
        <f t="shared" si="7"/>
        <v>0</v>
      </c>
      <c r="I54" s="11">
        <f>IF(COUNTIF('упис угинућа'!$A$3:'упис угинућа'!$A$58,'об 1'!B54)=1,VLOOKUP('об 1'!B54,'упис угинућа'!$A$3:'упис угинућа'!$D$58,4,FALSE),"")</f>
        <v>0</v>
      </c>
      <c r="J54" s="4">
        <f t="shared" si="8"/>
        <v>0</v>
      </c>
      <c r="K54" s="1">
        <f t="shared" si="9"/>
        <v>0</v>
      </c>
      <c r="L54" s="4">
        <f t="shared" si="10"/>
        <v>0</v>
      </c>
      <c r="M54" s="12">
        <f>IF(K54="","",SUM(K48:K54))</f>
        <v>0</v>
      </c>
      <c r="N54" s="13">
        <f>IF(M54="","",M54*100/D48)</f>
        <v>0</v>
      </c>
      <c r="O54" s="1">
        <f>IF(K54="","",SUM($K$6:K54))</f>
        <v>155</v>
      </c>
      <c r="P54" s="4">
        <f t="shared" si="0"/>
        <v>31</v>
      </c>
      <c r="T54" s="32"/>
      <c r="W54" s="15"/>
      <c r="X54" s="3"/>
    </row>
    <row r="55" spans="1:24" ht="12">
      <c r="A55" s="36">
        <v>8</v>
      </c>
      <c r="B55" s="8">
        <f t="shared" si="1"/>
        <v>40716</v>
      </c>
      <c r="C55" s="1">
        <v>50</v>
      </c>
      <c r="D55" s="2">
        <f t="shared" si="2"/>
        <v>345</v>
      </c>
      <c r="E55" s="16"/>
      <c r="F55" s="16"/>
      <c r="G55" s="11">
        <f>IF(COUNTIF('упис угинућа'!$A$3:'упис угинућа'!$A$58,'об 1'!B55)=1,VLOOKUP('об 1'!B55,'упис угинућа'!$A$3:'упис угинућа'!$C$58,3,FALSE),"")</f>
        <v>0</v>
      </c>
      <c r="H55" s="4">
        <f t="shared" si="7"/>
        <v>0</v>
      </c>
      <c r="I55" s="11">
        <f>IF(COUNTIF('упис угинућа'!$A$3:'упис угинућа'!$A$58,'об 1'!B55)=1,VLOOKUP('об 1'!B55,'упис угинућа'!$A$3:'упис угинућа'!$D$58,4,FALSE),"")</f>
        <v>0</v>
      </c>
      <c r="J55" s="4">
        <f t="shared" si="8"/>
        <v>0</v>
      </c>
      <c r="K55" s="1">
        <f t="shared" si="9"/>
        <v>0</v>
      </c>
      <c r="L55" s="4">
        <f t="shared" si="10"/>
        <v>0</v>
      </c>
      <c r="O55" s="1">
        <f>IF(K55="","",SUM($K$6:K55))</f>
        <v>155</v>
      </c>
      <c r="P55" s="4">
        <f t="shared" si="0"/>
        <v>31</v>
      </c>
      <c r="T55" s="32"/>
      <c r="W55" s="15"/>
      <c r="X55" s="3"/>
    </row>
    <row r="56" spans="1:24" ht="12">
      <c r="A56" s="36"/>
      <c r="B56" s="8">
        <f t="shared" si="1"/>
        <v>40717</v>
      </c>
      <c r="C56" s="1">
        <v>51</v>
      </c>
      <c r="D56" s="2">
        <f t="shared" si="2"/>
        <v>345</v>
      </c>
      <c r="E56" s="16"/>
      <c r="F56" s="16"/>
      <c r="G56" s="11">
        <f>IF(COUNTIF('упис угинућа'!$A$3:'упис угинућа'!$A$58,'об 1'!B56)=1,VLOOKUP('об 1'!B56,'упис угинућа'!$A$3:'упис угинућа'!$C$58,3,FALSE),"")</f>
        <v>0</v>
      </c>
      <c r="H56" s="4">
        <f t="shared" si="7"/>
        <v>0</v>
      </c>
      <c r="I56" s="11">
        <f>IF(COUNTIF('упис угинућа'!$A$3:'упис угинућа'!$A$58,'об 1'!B56)=1,VLOOKUP('об 1'!B56,'упис угинућа'!$A$3:'упис угинућа'!$D$58,4,FALSE),"")</f>
        <v>0</v>
      </c>
      <c r="J56" s="4">
        <f t="shared" si="8"/>
        <v>0</v>
      </c>
      <c r="K56" s="1">
        <f t="shared" si="9"/>
        <v>0</v>
      </c>
      <c r="L56" s="4">
        <f t="shared" si="10"/>
        <v>0</v>
      </c>
      <c r="O56" s="1">
        <f>IF(K56="","",SUM($K$6:K56))</f>
        <v>155</v>
      </c>
      <c r="P56" s="4">
        <f t="shared" si="0"/>
        <v>31</v>
      </c>
      <c r="T56" s="32"/>
      <c r="W56" s="15"/>
      <c r="X56" s="3"/>
    </row>
    <row r="57" spans="1:24" ht="12">
      <c r="A57" s="36"/>
      <c r="B57" s="8">
        <f t="shared" si="1"/>
        <v>40718</v>
      </c>
      <c r="C57" s="1">
        <v>52</v>
      </c>
      <c r="D57" s="2">
        <f t="shared" si="2"/>
        <v>345</v>
      </c>
      <c r="E57" s="16"/>
      <c r="F57" s="16"/>
      <c r="G57" s="11">
        <f>IF(COUNTIF('упис угинућа'!$A$3:'упис угинућа'!$A$58,'об 1'!B57)=1,VLOOKUP('об 1'!B57,'упис угинућа'!$A$3:'упис угинућа'!$C$58,3,FALSE),"")</f>
        <v>0</v>
      </c>
      <c r="H57" s="4">
        <f t="shared" si="7"/>
        <v>0</v>
      </c>
      <c r="I57" s="11">
        <f>IF(COUNTIF('упис угинућа'!$A$3:'упис угинућа'!$A$58,'об 1'!B57)=1,VLOOKUP('об 1'!B57,'упис угинућа'!$A$3:'упис угинућа'!$D$58,4,FALSE),"")</f>
        <v>0</v>
      </c>
      <c r="J57" s="4">
        <f t="shared" si="8"/>
        <v>0</v>
      </c>
      <c r="K57" s="1">
        <f t="shared" si="9"/>
        <v>0</v>
      </c>
      <c r="L57" s="4">
        <f t="shared" si="10"/>
        <v>0</v>
      </c>
      <c r="O57" s="1">
        <f>IF(K57="","",SUM($K$6:K57))</f>
        <v>155</v>
      </c>
      <c r="P57" s="4">
        <f t="shared" si="0"/>
        <v>31</v>
      </c>
      <c r="T57" s="32"/>
      <c r="W57" s="15"/>
      <c r="X57" s="3"/>
    </row>
    <row r="58" spans="1:24" ht="12">
      <c r="A58" s="36"/>
      <c r="B58" s="8">
        <f t="shared" si="1"/>
        <v>40719</v>
      </c>
      <c r="C58" s="1">
        <v>53</v>
      </c>
      <c r="D58" s="2">
        <f t="shared" si="2"/>
        <v>345</v>
      </c>
      <c r="E58" s="16"/>
      <c r="F58" s="16"/>
      <c r="G58" s="11">
        <f>IF(COUNTIF('упис угинућа'!$A$3:'упис угинућа'!$A$58,'об 1'!B58)=1,VLOOKUP('об 1'!B58,'упис угинућа'!$A$3:'упис угинућа'!$C$58,3,FALSE),"")</f>
        <v>0</v>
      </c>
      <c r="H58" s="4">
        <f t="shared" si="7"/>
        <v>0</v>
      </c>
      <c r="I58" s="11">
        <f>IF(COUNTIF('упис угинућа'!$A$3:'упис угинућа'!$A$58,'об 1'!B58)=1,VLOOKUP('об 1'!B58,'упис угинућа'!$A$3:'упис угинућа'!$D$58,4,FALSE),"")</f>
        <v>0</v>
      </c>
      <c r="J58" s="4">
        <f t="shared" si="8"/>
        <v>0</v>
      </c>
      <c r="K58" s="1">
        <f t="shared" si="9"/>
        <v>0</v>
      </c>
      <c r="L58" s="4">
        <f t="shared" si="10"/>
        <v>0</v>
      </c>
      <c r="O58" s="1">
        <f>IF(K58="","",SUM($K$6:K58))</f>
        <v>155</v>
      </c>
      <c r="P58" s="4">
        <f t="shared" si="0"/>
        <v>31</v>
      </c>
      <c r="T58" s="32"/>
      <c r="W58" s="15"/>
      <c r="X58" s="3"/>
    </row>
    <row r="59" spans="1:24" ht="12">
      <c r="A59" s="36"/>
      <c r="B59" s="8">
        <f t="shared" si="1"/>
        <v>40720</v>
      </c>
      <c r="C59" s="1">
        <v>54</v>
      </c>
      <c r="D59" s="2">
        <f t="shared" si="2"/>
        <v>345</v>
      </c>
      <c r="E59" s="16"/>
      <c r="F59" s="16"/>
      <c r="G59" s="11">
        <f>IF(COUNTIF('упис угинућа'!$A$3:'упис угинућа'!$A$58,'об 1'!B59)=1,VLOOKUP('об 1'!B59,'упис угинућа'!$A$3:'упис угинућа'!$C$58,3,FALSE),"")</f>
      </c>
      <c r="H59" s="4">
        <f>IF(G59="","",G59*100/D59)</f>
      </c>
      <c r="I59" s="11">
        <f>IF(COUNTIF('упис угинућа'!$A$3:'упис угинућа'!$A$58,'об 1'!B59)=1,VLOOKUP('об 1'!B59,'упис угинућа'!$A$3:'упис угинућа'!$D$58,4,FALSE),"")</f>
      </c>
      <c r="J59" s="4">
        <f>IF(I59="","",I59*100/D59)</f>
      </c>
      <c r="K59" s="1">
        <f>IF(G59="","",G59+I59)</f>
      </c>
      <c r="L59" s="4">
        <f>IF(K59="","",K59*100/D59)</f>
      </c>
      <c r="O59" s="1">
        <f>IF(K59="","",SUM($K$6:K59))</f>
      </c>
      <c r="P59" s="4">
        <f t="shared" si="0"/>
      </c>
      <c r="T59" s="32"/>
      <c r="W59" s="15"/>
      <c r="X59" s="3"/>
    </row>
    <row r="60" spans="1:24" ht="12">
      <c r="A60" s="36"/>
      <c r="B60" s="8">
        <f t="shared" si="1"/>
        <v>40721</v>
      </c>
      <c r="C60" s="1">
        <v>55</v>
      </c>
      <c r="D60" s="2">
        <f t="shared" si="2"/>
      </c>
      <c r="E60" s="16"/>
      <c r="F60" s="16"/>
      <c r="G60" s="11">
        <f>IF(COUNTIF('упис угинућа'!$A$3:'упис угинућа'!$A$58,'об 1'!B60)=1,VLOOKUP('об 1'!B60,'упис угинућа'!$A$3:'упис угинућа'!$C$58,3,FALSE),"")</f>
      </c>
      <c r="H60" s="4">
        <f>IF(G60="","",G60*100/D60)</f>
      </c>
      <c r="I60" s="11">
        <f>IF(COUNTIF('упис угинућа'!$A$3:'упис угинућа'!$A$58,'об 1'!B60)=1,VLOOKUP('об 1'!B60,'упис угинућа'!$A$3:'упис угинућа'!$D$58,4,FALSE),"")</f>
      </c>
      <c r="J60" s="4">
        <f>IF(I60="","",I60*100/D60)</f>
      </c>
      <c r="K60" s="1">
        <f>IF(G60="","",G60+I60)</f>
      </c>
      <c r="L60" s="4">
        <f>IF(K60="","",K60*100/D60)</f>
      </c>
      <c r="O60" s="1">
        <f>IF(K60="","",SUM($K$6:K60))</f>
      </c>
      <c r="P60" s="4">
        <f t="shared" si="0"/>
      </c>
      <c r="T60" s="32"/>
      <c r="W60" s="15"/>
      <c r="X60" s="3"/>
    </row>
    <row r="61" spans="1:24" ht="12.75" thickBot="1">
      <c r="A61" s="36"/>
      <c r="B61" s="8">
        <f t="shared" si="1"/>
        <v>40722</v>
      </c>
      <c r="C61" s="1">
        <v>56</v>
      </c>
      <c r="D61" s="2">
        <f t="shared" si="2"/>
      </c>
      <c r="E61" s="16"/>
      <c r="F61" s="16"/>
      <c r="G61" s="11">
        <f>IF(COUNTIF('упис угинућа'!$A$3:'упис угинућа'!$A$58,'об 1'!B61)=1,VLOOKUP('об 1'!B61,'упис угинућа'!$A$3:'упис угинућа'!$C$58,3,FALSE),"")</f>
      </c>
      <c r="H61" s="4">
        <f>IF(G61="","",G61*100/D61)</f>
      </c>
      <c r="I61" s="11">
        <f>IF(COUNTIF('упис угинућа'!$A$3:'упис угинућа'!$A$58,'об 1'!B61)=1,VLOOKUP('об 1'!B61,'упис угинућа'!$A$3:'упис угинућа'!$D$58,4,FALSE),"")</f>
      </c>
      <c r="J61" s="4">
        <f>IF(I61="","",I61*100/D61)</f>
      </c>
      <c r="K61" s="1">
        <f>IF(G61="","",G61+I61)</f>
      </c>
      <c r="L61" s="4">
        <f>IF(K61="","",K61*100/D61)</f>
      </c>
      <c r="M61" s="12">
        <f>IF(K61="","",SUM(K55:K61))</f>
      </c>
      <c r="N61" s="13">
        <f>IF(M61="","",M61*100/D55)</f>
      </c>
      <c r="O61" s="1">
        <f>IF(K61="","",SUM($K$6:K61))</f>
      </c>
      <c r="P61" s="4">
        <f t="shared" si="0"/>
      </c>
      <c r="T61" s="32"/>
      <c r="W61" s="15"/>
      <c r="X61" s="3"/>
    </row>
    <row r="62" spans="6:31" ht="12.75" thickBot="1">
      <c r="F62" s="28">
        <f>SUM(F6:F61)</f>
        <v>0</v>
      </c>
      <c r="AE62" s="11"/>
    </row>
    <row r="63" ht="12.75" thickBot="1">
      <c r="AE63" s="29"/>
    </row>
  </sheetData>
  <sheetProtection/>
  <mergeCells count="32">
    <mergeCell ref="A48:A54"/>
    <mergeCell ref="A55:A61"/>
    <mergeCell ref="A20:A26"/>
    <mergeCell ref="A27:A33"/>
    <mergeCell ref="A34:A40"/>
    <mergeCell ref="A41:A47"/>
    <mergeCell ref="D1:E1"/>
    <mergeCell ref="D2:E2"/>
    <mergeCell ref="D3:D5"/>
    <mergeCell ref="A13:A19"/>
    <mergeCell ref="A6:A12"/>
    <mergeCell ref="A3:A5"/>
    <mergeCell ref="B3:B5"/>
    <mergeCell ref="C3:C5"/>
    <mergeCell ref="O3:P3"/>
    <mergeCell ref="M3:N3"/>
    <mergeCell ref="K4:L4"/>
    <mergeCell ref="E3:E5"/>
    <mergeCell ref="I4:J4"/>
    <mergeCell ref="G4:H4"/>
    <mergeCell ref="F3:F5"/>
    <mergeCell ref="M4:N4"/>
    <mergeCell ref="G3:L3"/>
    <mergeCell ref="O4:P4"/>
    <mergeCell ref="S3:U3"/>
    <mergeCell ref="Y4:AA4"/>
    <mergeCell ref="AB4:AD4"/>
    <mergeCell ref="V3:V5"/>
    <mergeCell ref="Y3:AD3"/>
    <mergeCell ref="W3:X3"/>
    <mergeCell ref="S4:T4"/>
    <mergeCell ref="W4:X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mica</cp:lastModifiedBy>
  <cp:lastPrinted>2011-07-10T15:45:10Z</cp:lastPrinted>
  <dcterms:created xsi:type="dcterms:W3CDTF">2011-07-05T19:07:27Z</dcterms:created>
  <dcterms:modified xsi:type="dcterms:W3CDTF">2011-09-13T20:38:48Z</dcterms:modified>
  <cp:category/>
  <cp:version/>
  <cp:contentType/>
  <cp:contentStatus/>
</cp:coreProperties>
</file>