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90" windowWidth="10410" windowHeight="8190" tabRatio="957" activeTab="0"/>
  </bookViews>
  <sheets>
    <sheet name="baza" sheetId="1" r:id="rId1"/>
    <sheet name="Januar" sheetId="2" r:id="rId2"/>
    <sheet name="Februar" sheetId="3" r:id="rId3"/>
    <sheet name="Mart" sheetId="4" r:id="rId4"/>
    <sheet name="April" sheetId="5" r:id="rId5"/>
    <sheet name="Maj" sheetId="6" r:id="rId6"/>
    <sheet name="Jun" sheetId="7" r:id="rId7"/>
    <sheet name="Jul" sheetId="8" r:id="rId8"/>
    <sheet name="Avgust" sheetId="9" r:id="rId9"/>
    <sheet name="Septembar" sheetId="10" r:id="rId10"/>
    <sheet name="Oktobar" sheetId="11" r:id="rId11"/>
    <sheet name="Novembar" sheetId="12" r:id="rId12"/>
    <sheet name="Decembar" sheetId="13" r:id="rId13"/>
    <sheet name="Zbir" sheetId="14" r:id="rId14"/>
  </sheets>
  <definedNames>
    <definedName name="_xlfn.IFERROR" hidden="1">#NAME?</definedName>
    <definedName name="baza">'baza'!$A$5:$C$14</definedName>
    <definedName name="mjesec">'baza'!$G$3:$G$14</definedName>
    <definedName name="r.br">'baza'!$A$5:$C$14</definedName>
  </definedNames>
  <calcPr fullCalcOnLoad="1"/>
</workbook>
</file>

<file path=xl/sharedStrings.xml><?xml version="1.0" encoding="utf-8"?>
<sst xmlns="http://schemas.openxmlformats.org/spreadsheetml/2006/main" count="342" uniqueCount="44">
  <si>
    <t>Porez</t>
  </si>
  <si>
    <t>BRUTO</t>
  </si>
  <si>
    <t>do</t>
  </si>
  <si>
    <t>sifra</t>
  </si>
  <si>
    <t>ime i prezime</t>
  </si>
  <si>
    <t>od</t>
  </si>
  <si>
    <t>R.br</t>
  </si>
  <si>
    <t>obracun</t>
  </si>
  <si>
    <t>obracunski period</t>
  </si>
  <si>
    <t>r.br</t>
  </si>
  <si>
    <t>Prezime i ime</t>
  </si>
  <si>
    <t>Osnovica</t>
  </si>
  <si>
    <t>Period od</t>
  </si>
  <si>
    <t>Period do</t>
  </si>
  <si>
    <t>redni broj</t>
  </si>
  <si>
    <t>JMBG</t>
  </si>
  <si>
    <t>NETO</t>
  </si>
  <si>
    <t>Janko Jankovic</t>
  </si>
  <si>
    <t>Adnan Klimenta</t>
  </si>
  <si>
    <t>Esad Rastoder</t>
  </si>
  <si>
    <t>Milan Beric</t>
  </si>
  <si>
    <t>0101955</t>
  </si>
  <si>
    <t>1546</t>
  </si>
  <si>
    <t>11232487</t>
  </si>
  <si>
    <t>4876</t>
  </si>
  <si>
    <t>100</t>
  </si>
  <si>
    <t>200</t>
  </si>
  <si>
    <t>7878787</t>
  </si>
  <si>
    <t>65644</t>
  </si>
  <si>
    <t>147895</t>
  </si>
  <si>
    <t>12589</t>
  </si>
  <si>
    <t>6546644</t>
  </si>
  <si>
    <t>8884455</t>
  </si>
  <si>
    <t>Azra Kuc</t>
  </si>
  <si>
    <t>Ademir Dacic</t>
  </si>
  <si>
    <t>Ivan Konjevic</t>
  </si>
  <si>
    <t>Zarko Lucic</t>
  </si>
  <si>
    <t>Ivana Juric</t>
  </si>
  <si>
    <t>Aida Divac</t>
  </si>
  <si>
    <t>UKUPNO 100:</t>
  </si>
  <si>
    <t>UKUPNO 200:</t>
  </si>
  <si>
    <t>Mjesec:</t>
  </si>
  <si>
    <t>Sifra</t>
  </si>
  <si>
    <t>Januar</t>
  </si>
</sst>
</file>

<file path=xl/styles.xml><?xml version="1.0" encoding="utf-8"?>
<styleSheet xmlns="http://schemas.openxmlformats.org/spreadsheetml/2006/main">
  <numFmts count="5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%"/>
    <numFmt numFmtId="189" formatCode="#,##0.0000"/>
    <numFmt numFmtId="190" formatCode="dd/\ mm/\ yy;@"/>
    <numFmt numFmtId="191" formatCode="dd/mm/yy;@"/>
    <numFmt numFmtId="192" formatCode="mm/dd/yy"/>
    <numFmt numFmtId="193" formatCode="d\-mmm\-yyyy"/>
    <numFmt numFmtId="194" formatCode="d/m/;@"/>
    <numFmt numFmtId="195" formatCode="dd/mm/yy/;@"/>
    <numFmt numFmtId="196" formatCode="dd/mm/yyyy;@"/>
    <numFmt numFmtId="197" formatCode="0.0"/>
    <numFmt numFmtId="198" formatCode="0.000"/>
    <numFmt numFmtId="199" formatCode="0.000000000"/>
    <numFmt numFmtId="200" formatCode="#,##0.000"/>
    <numFmt numFmtId="201" formatCode="dd\.mm\.yy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1A]dd\.\ mmmm\ yyyy"/>
    <numFmt numFmtId="207" formatCode="mmm\-yyyy"/>
  </numFmts>
  <fonts count="2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1" fontId="0" fillId="4" borderId="10" xfId="0" applyNumberFormat="1" applyFont="1" applyFill="1" applyBorder="1" applyAlignment="1" applyProtection="1">
      <alignment horizontal="center"/>
      <protection hidden="1"/>
    </xf>
    <xf numFmtId="4" fontId="6" fillId="4" borderId="10" xfId="0" applyNumberFormat="1" applyFont="1" applyFill="1" applyBorder="1" applyAlignment="1" applyProtection="1">
      <alignment/>
      <protection hidden="1"/>
    </xf>
    <xf numFmtId="4" fontId="0" fillId="4" borderId="10" xfId="0" applyNumberFormat="1" applyFont="1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locked="0"/>
    </xf>
    <xf numFmtId="49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 shrinkToFit="1"/>
      <protection hidden="1"/>
    </xf>
    <xf numFmtId="14" fontId="0" fillId="4" borderId="12" xfId="0" applyNumberFormat="1" applyFont="1" applyFill="1" applyBorder="1" applyAlignment="1" applyProtection="1">
      <alignment horizontal="center" vertical="center"/>
      <protection locked="0"/>
    </xf>
    <xf numFmtId="14" fontId="0" fillId="4" borderId="10" xfId="0" applyNumberFormat="1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vertical="center" wrapText="1" shrinkToFit="1"/>
      <protection hidden="1"/>
    </xf>
    <xf numFmtId="0" fontId="0" fillId="4" borderId="10" xfId="0" applyFill="1" applyBorder="1" applyAlignment="1" applyProtection="1">
      <alignment/>
      <protection locked="0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 horizontal="center" vertical="center"/>
      <protection hidden="1"/>
    </xf>
    <xf numFmtId="9" fontId="0" fillId="24" borderId="10" xfId="0" applyNumberFormat="1" applyFont="1" applyFill="1" applyBorder="1" applyAlignment="1" applyProtection="1">
      <alignment horizontal="center"/>
      <protection hidden="1"/>
    </xf>
    <xf numFmtId="0" fontId="0" fillId="24" borderId="12" xfId="0" applyNumberFormat="1" applyFont="1" applyFill="1" applyBorder="1" applyAlignment="1" applyProtection="1">
      <alignment horizontal="center" vertical="center"/>
      <protection hidden="1"/>
    </xf>
    <xf numFmtId="0" fontId="0" fillId="24" borderId="14" xfId="0" applyNumberFormat="1" applyFont="1" applyFill="1" applyBorder="1" applyAlignment="1" applyProtection="1">
      <alignment horizontal="center"/>
      <protection hidden="1"/>
    </xf>
    <xf numFmtId="10" fontId="0" fillId="24" borderId="14" xfId="0" applyNumberFormat="1" applyFill="1" applyBorder="1" applyAlignment="1" applyProtection="1">
      <alignment horizontal="center"/>
      <protection hidden="1"/>
    </xf>
    <xf numFmtId="4" fontId="4" fillId="5" borderId="10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Alignment="1">
      <alignment/>
    </xf>
    <xf numFmtId="0" fontId="24" fillId="0" borderId="0" xfId="0" applyFont="1" applyBorder="1" applyAlignment="1" applyProtection="1">
      <alignment/>
      <protection hidden="1"/>
    </xf>
    <xf numFmtId="0" fontId="3" fillId="8" borderId="13" xfId="0" applyFont="1" applyFill="1" applyBorder="1" applyAlignment="1" applyProtection="1">
      <alignment horizontal="center" vertical="center" wrapText="1"/>
      <protection hidden="1"/>
    </xf>
    <xf numFmtId="0" fontId="3" fillId="8" borderId="13" xfId="0" applyFont="1" applyFill="1" applyBorder="1" applyAlignment="1" applyProtection="1">
      <alignment horizontal="center" vertical="center" wrapText="1"/>
      <protection hidden="1"/>
    </xf>
    <xf numFmtId="0" fontId="5" fillId="24" borderId="10" xfId="0" applyFont="1" applyFill="1" applyBorder="1" applyAlignment="1" applyProtection="1">
      <alignment horizontal="center" vertical="center" wrapText="1" shrinkToFit="1"/>
      <protection hidden="1"/>
    </xf>
    <xf numFmtId="49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vertical="center"/>
    </xf>
    <xf numFmtId="0" fontId="0" fillId="4" borderId="10" xfId="0" applyFill="1" applyBorder="1" applyAlignment="1">
      <alignment/>
    </xf>
    <xf numFmtId="0" fontId="4" fillId="5" borderId="10" xfId="0" applyFont="1" applyFill="1" applyBorder="1" applyAlignment="1" applyProtection="1">
      <alignment horizontal="right" vertical="center"/>
      <protection hidden="1"/>
    </xf>
    <xf numFmtId="0" fontId="0" fillId="24" borderId="13" xfId="0" applyNumberFormat="1" applyFont="1" applyFill="1" applyBorder="1" applyAlignment="1" applyProtection="1">
      <alignment horizontal="center" vertical="center"/>
      <protection hidden="1"/>
    </xf>
    <xf numFmtId="0" fontId="0" fillId="24" borderId="15" xfId="0" applyNumberFormat="1" applyFont="1" applyFill="1" applyBorder="1" applyAlignment="1" applyProtection="1">
      <alignment horizontal="center" vertical="center"/>
      <protection hidden="1"/>
    </xf>
    <xf numFmtId="0" fontId="6" fillId="24" borderId="13" xfId="0" applyFont="1" applyFill="1" applyBorder="1" applyAlignment="1" applyProtection="1">
      <alignment horizontal="center" vertical="center"/>
      <protection hidden="1"/>
    </xf>
    <xf numFmtId="0" fontId="6" fillId="24" borderId="15" xfId="0" applyFont="1" applyFill="1" applyBorder="1" applyAlignment="1" applyProtection="1">
      <alignment horizontal="center" vertical="center"/>
      <protection hidden="1"/>
    </xf>
    <xf numFmtId="0" fontId="6" fillId="24" borderId="13" xfId="0" applyFont="1" applyFill="1" applyBorder="1" applyAlignment="1" applyProtection="1">
      <alignment horizontal="center" vertical="center" wrapText="1"/>
      <protection hidden="1"/>
    </xf>
    <xf numFmtId="0" fontId="6" fillId="24" borderId="15" xfId="0" applyFont="1" applyFill="1" applyBorder="1" applyAlignment="1" applyProtection="1">
      <alignment horizontal="center" vertical="center" wrapText="1"/>
      <protection hidden="1"/>
    </xf>
    <xf numFmtId="1" fontId="0" fillId="24" borderId="12" xfId="0" applyNumberFormat="1" applyFont="1" applyFill="1" applyBorder="1" applyAlignment="1" applyProtection="1">
      <alignment horizontal="center" vertical="center"/>
      <protection hidden="1"/>
    </xf>
    <xf numFmtId="1" fontId="0" fillId="24" borderId="16" xfId="0" applyNumberFormat="1" applyFont="1" applyFill="1" applyBorder="1" applyAlignment="1" applyProtection="1">
      <alignment horizontal="center" vertical="center"/>
      <protection hidden="1"/>
    </xf>
    <xf numFmtId="1" fontId="0" fillId="24" borderId="13" xfId="0" applyNumberFormat="1" applyFont="1" applyFill="1" applyBorder="1" applyAlignment="1" applyProtection="1">
      <alignment horizontal="center" vertical="center"/>
      <protection hidden="1"/>
    </xf>
    <xf numFmtId="1" fontId="0" fillId="24" borderId="15" xfId="0" applyNumberFormat="1" applyFont="1" applyFill="1" applyBorder="1" applyAlignment="1" applyProtection="1">
      <alignment horizontal="center" vertical="center"/>
      <protection hidden="1"/>
    </xf>
    <xf numFmtId="0" fontId="0" fillId="24" borderId="10" xfId="0" applyFont="1" applyFill="1" applyBorder="1" applyAlignment="1" applyProtection="1">
      <alignment horizontal="center" vertical="center"/>
      <protection hidden="1"/>
    </xf>
    <xf numFmtId="0" fontId="0" fillId="24" borderId="13" xfId="0" applyFill="1" applyBorder="1" applyAlignment="1" applyProtection="1">
      <alignment horizontal="center" vertical="center"/>
      <protection hidden="1"/>
    </xf>
    <xf numFmtId="0" fontId="0" fillId="24" borderId="13" xfId="0" applyFont="1" applyFill="1" applyBorder="1" applyAlignment="1" applyProtection="1">
      <alignment horizontal="center" vertical="center"/>
      <protection hidden="1"/>
    </xf>
    <xf numFmtId="0" fontId="0" fillId="24" borderId="1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  <dxf>
      <font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1352550</xdr:colOff>
      <xdr:row>2</xdr:row>
      <xdr:rowOff>9525</xdr:rowOff>
    </xdr:to>
    <xdr:pic>
      <xdr:nvPicPr>
        <xdr:cNvPr id="1" name="cbxMese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61925"/>
          <a:ext cx="13525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4"/>
  </sheetPr>
  <dimension ref="A2:G14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5.28125" style="19" customWidth="1"/>
    <col min="2" max="2" width="14.57421875" style="19" customWidth="1"/>
    <col min="3" max="3" width="22.421875" style="19" customWidth="1"/>
    <col min="4" max="4" width="9.00390625" style="19" bestFit="1" customWidth="1"/>
    <col min="5" max="16384" width="9.140625" style="19" customWidth="1"/>
  </cols>
  <sheetData>
    <row r="2" ht="24" customHeight="1">
      <c r="B2" s="32" t="s">
        <v>41</v>
      </c>
    </row>
    <row r="3" ht="12.75">
      <c r="G3" s="26"/>
    </row>
    <row r="4" spans="1:7" s="18" customFormat="1" ht="42" customHeight="1">
      <c r="A4" s="16" t="s">
        <v>9</v>
      </c>
      <c r="B4" s="16" t="s">
        <v>4</v>
      </c>
      <c r="C4" s="30" t="s">
        <v>15</v>
      </c>
      <c r="G4" s="26"/>
    </row>
    <row r="5" spans="1:7" ht="12.75">
      <c r="A5" s="11">
        <v>1</v>
      </c>
      <c r="B5" s="17" t="s">
        <v>17</v>
      </c>
      <c r="C5" s="31" t="s">
        <v>21</v>
      </c>
      <c r="G5" s="26"/>
    </row>
    <row r="6" spans="1:7" ht="12.75">
      <c r="A6" s="11">
        <v>2</v>
      </c>
      <c r="B6" s="17" t="s">
        <v>18</v>
      </c>
      <c r="C6" s="31" t="s">
        <v>22</v>
      </c>
      <c r="G6" s="26"/>
    </row>
    <row r="7" spans="1:7" ht="12.75">
      <c r="A7" s="11">
        <v>3</v>
      </c>
      <c r="B7" s="17" t="s">
        <v>19</v>
      </c>
      <c r="C7" s="31" t="s">
        <v>23</v>
      </c>
      <c r="G7" s="26"/>
    </row>
    <row r="8" spans="1:7" ht="12.75">
      <c r="A8" s="11">
        <v>4</v>
      </c>
      <c r="B8" s="17" t="s">
        <v>20</v>
      </c>
      <c r="C8" s="31" t="s">
        <v>24</v>
      </c>
      <c r="G8" s="26"/>
    </row>
    <row r="9" spans="1:7" ht="12.75">
      <c r="A9" s="11">
        <v>5</v>
      </c>
      <c r="B9" s="17" t="s">
        <v>33</v>
      </c>
      <c r="C9" s="31" t="s">
        <v>27</v>
      </c>
      <c r="G9" s="26"/>
    </row>
    <row r="10" spans="1:7" ht="12.75">
      <c r="A10" s="11">
        <v>6</v>
      </c>
      <c r="B10" s="17" t="s">
        <v>34</v>
      </c>
      <c r="C10" s="31" t="s">
        <v>28</v>
      </c>
      <c r="G10" s="26"/>
    </row>
    <row r="11" spans="1:7" ht="12.75">
      <c r="A11" s="11">
        <v>7</v>
      </c>
      <c r="B11" s="17" t="s">
        <v>35</v>
      </c>
      <c r="C11" s="31" t="s">
        <v>29</v>
      </c>
      <c r="G11" s="26"/>
    </row>
    <row r="12" spans="1:7" ht="12.75">
      <c r="A12" s="11">
        <v>8</v>
      </c>
      <c r="B12" s="17" t="s">
        <v>36</v>
      </c>
      <c r="C12" s="31" t="s">
        <v>30</v>
      </c>
      <c r="G12" s="26"/>
    </row>
    <row r="13" spans="1:7" ht="12.75">
      <c r="A13" s="11">
        <v>9</v>
      </c>
      <c r="B13" s="17" t="s">
        <v>37</v>
      </c>
      <c r="C13" s="31" t="s">
        <v>31</v>
      </c>
      <c r="G13" s="26"/>
    </row>
    <row r="14" spans="1:7" ht="12.75">
      <c r="A14" s="11">
        <v>10</v>
      </c>
      <c r="B14" s="17" t="s">
        <v>38</v>
      </c>
      <c r="C14" s="31" t="s">
        <v>32</v>
      </c>
      <c r="G14" s="26"/>
    </row>
    <row r="15" ht="12.7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15"/>
  </sheetPr>
  <dimension ref="A2:J16"/>
  <sheetViews>
    <sheetView workbookViewId="0" topLeftCell="A1">
      <selection activeCell="A20" sqref="A20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2:J16"/>
  <sheetViews>
    <sheetView workbookViewId="0" topLeftCell="A1">
      <selection activeCell="B2" sqref="B2:B3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2:J16"/>
  <sheetViews>
    <sheetView workbookViewId="0" topLeftCell="A1">
      <selection activeCell="B2" sqref="B2:B3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">
    <tabColor indexed="15"/>
  </sheetPr>
  <dimension ref="A2:J16"/>
  <sheetViews>
    <sheetView workbookViewId="0" topLeftCell="A1">
      <selection activeCell="G9" sqref="G9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">
    <tabColor indexed="35"/>
  </sheetPr>
  <dimension ref="A1:H15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28125" style="0" bestFit="1" customWidth="1"/>
    <col min="2" max="2" width="14.140625" style="0" customWidth="1"/>
    <col min="3" max="3" width="16.8515625" style="0" customWidth="1"/>
    <col min="4" max="4" width="7.00390625" style="0" customWidth="1"/>
    <col min="5" max="6" width="10.00390625" style="0" customWidth="1"/>
    <col min="7" max="7" width="9.421875" style="0" customWidth="1"/>
    <col min="9" max="16384" width="9.140625" style="1" customWidth="1"/>
  </cols>
  <sheetData>
    <row r="1" spans="1:8" ht="19.5" customHeight="1">
      <c r="A1" s="2" t="s">
        <v>43</v>
      </c>
      <c r="B1" s="2"/>
      <c r="C1" s="2">
        <f>COUNTIF(Januar!J4:J14,C2)</f>
        <v>11</v>
      </c>
      <c r="D1" s="2"/>
      <c r="E1" s="2"/>
      <c r="F1" s="2"/>
      <c r="G1" s="2"/>
      <c r="H1" s="2"/>
    </row>
    <row r="2" spans="1:8" ht="12.75">
      <c r="A2" s="2"/>
      <c r="B2" s="2"/>
      <c r="C2" s="2">
        <v>1</v>
      </c>
      <c r="D2" s="2"/>
      <c r="E2" s="27"/>
      <c r="F2" s="2"/>
      <c r="G2" s="2"/>
      <c r="H2" s="2"/>
    </row>
    <row r="3" s="12" customFormat="1" ht="38.25" customHeight="1"/>
    <row r="4" spans="1:8" s="13" customFormat="1" ht="53.25" customHeight="1">
      <c r="A4" s="28" t="s">
        <v>6</v>
      </c>
      <c r="B4" s="28" t="s">
        <v>10</v>
      </c>
      <c r="C4" s="28" t="s">
        <v>15</v>
      </c>
      <c r="D4" s="28" t="s">
        <v>42</v>
      </c>
      <c r="E4" s="28" t="s">
        <v>12</v>
      </c>
      <c r="F4" s="28" t="s">
        <v>13</v>
      </c>
      <c r="G4" s="29" t="s">
        <v>11</v>
      </c>
      <c r="H4" s="29" t="s">
        <v>0</v>
      </c>
    </row>
    <row r="5" spans="1:8" ht="17.25" customHeight="1">
      <c r="A5" s="33">
        <v>1</v>
      </c>
      <c r="B5" s="33" t="s">
        <v>21</v>
      </c>
      <c r="C5" s="33" t="s">
        <v>17</v>
      </c>
      <c r="D5" s="33" t="s">
        <v>26</v>
      </c>
      <c r="E5" s="33">
        <v>40544</v>
      </c>
      <c r="F5" s="33">
        <v>40574</v>
      </c>
      <c r="G5" s="33">
        <v>120.87912087912088</v>
      </c>
      <c r="H5" s="33">
        <v>10.879120879120878</v>
      </c>
    </row>
    <row r="6" spans="1:8" ht="17.25" customHeight="1">
      <c r="A6" s="33">
        <v>2</v>
      </c>
      <c r="B6" s="33" t="s">
        <v>21</v>
      </c>
      <c r="C6" s="33" t="s">
        <v>17</v>
      </c>
      <c r="D6" s="33" t="s">
        <v>25</v>
      </c>
      <c r="E6" s="33">
        <v>40544</v>
      </c>
      <c r="F6" s="33">
        <v>40574</v>
      </c>
      <c r="G6" s="33">
        <v>230.76923076923077</v>
      </c>
      <c r="H6" s="33">
        <v>20.76923076923077</v>
      </c>
    </row>
    <row r="7" spans="1:8" ht="17.25" customHeight="1">
      <c r="A7" s="33">
        <v>3</v>
      </c>
      <c r="B7" s="33" t="s">
        <v>22</v>
      </c>
      <c r="C7" s="33" t="s">
        <v>18</v>
      </c>
      <c r="D7" s="33" t="s">
        <v>25</v>
      </c>
      <c r="E7" s="33">
        <v>40544</v>
      </c>
      <c r="F7" s="33">
        <v>40574</v>
      </c>
      <c r="G7" s="33">
        <v>230.76923076923077</v>
      </c>
      <c r="H7" s="33">
        <v>20.76923076923077</v>
      </c>
    </row>
    <row r="8" spans="1:8" ht="17.25" customHeight="1">
      <c r="A8" s="33">
        <v>4</v>
      </c>
      <c r="B8" s="33" t="s">
        <v>23</v>
      </c>
      <c r="C8" s="33" t="s">
        <v>19</v>
      </c>
      <c r="D8" s="33" t="s">
        <v>25</v>
      </c>
      <c r="E8" s="33">
        <v>40544</v>
      </c>
      <c r="F8" s="33">
        <v>40574</v>
      </c>
      <c r="G8" s="33">
        <v>230.76923076923077</v>
      </c>
      <c r="H8" s="33">
        <v>20.76923076923077</v>
      </c>
    </row>
    <row r="9" spans="1:8" ht="17.25" customHeight="1">
      <c r="A9" s="33">
        <v>5</v>
      </c>
      <c r="B9" s="33" t="s">
        <v>24</v>
      </c>
      <c r="C9" s="33" t="s">
        <v>20</v>
      </c>
      <c r="D9" s="33" t="s">
        <v>25</v>
      </c>
      <c r="E9" s="33">
        <v>40544</v>
      </c>
      <c r="F9" s="33">
        <v>40574</v>
      </c>
      <c r="G9" s="33">
        <v>230.76923076923077</v>
      </c>
      <c r="H9" s="33">
        <v>20.76923076923077</v>
      </c>
    </row>
    <row r="10" spans="1:8" ht="17.25" customHeight="1">
      <c r="A10" s="33">
        <v>6</v>
      </c>
      <c r="B10" s="33" t="s">
        <v>27</v>
      </c>
      <c r="C10" s="33" t="s">
        <v>33</v>
      </c>
      <c r="D10" s="33" t="s">
        <v>25</v>
      </c>
      <c r="E10" s="33">
        <v>40544</v>
      </c>
      <c r="F10" s="33">
        <v>40574</v>
      </c>
      <c r="G10" s="33">
        <v>230.76923076923077</v>
      </c>
      <c r="H10" s="33">
        <v>20.76923076923077</v>
      </c>
    </row>
    <row r="11" spans="1:8" ht="17.25" customHeight="1">
      <c r="A11" s="33">
        <v>7</v>
      </c>
      <c r="B11" s="33" t="s">
        <v>28</v>
      </c>
      <c r="C11" s="33" t="s">
        <v>34</v>
      </c>
      <c r="D11" s="33" t="s">
        <v>25</v>
      </c>
      <c r="E11" s="33">
        <v>40544</v>
      </c>
      <c r="F11" s="33">
        <v>40574</v>
      </c>
      <c r="G11" s="33">
        <v>230.76923076923077</v>
      </c>
      <c r="H11" s="33">
        <v>20.76923076923077</v>
      </c>
    </row>
    <row r="12" spans="1:8" ht="17.25" customHeight="1">
      <c r="A12" s="33">
        <v>8</v>
      </c>
      <c r="B12" s="33" t="s">
        <v>29</v>
      </c>
      <c r="C12" s="33" t="s">
        <v>35</v>
      </c>
      <c r="D12" s="33" t="s">
        <v>25</v>
      </c>
      <c r="E12" s="33">
        <v>40544</v>
      </c>
      <c r="F12" s="33">
        <v>40574</v>
      </c>
      <c r="G12" s="33">
        <v>230.76923076923077</v>
      </c>
      <c r="H12" s="33">
        <v>20.76923076923077</v>
      </c>
    </row>
    <row r="13" spans="1:8" ht="17.25" customHeight="1">
      <c r="A13" s="33">
        <v>9</v>
      </c>
      <c r="B13" s="33" t="s">
        <v>30</v>
      </c>
      <c r="C13" s="33" t="s">
        <v>36</v>
      </c>
      <c r="D13" s="33" t="s">
        <v>25</v>
      </c>
      <c r="E13" s="33">
        <v>40544</v>
      </c>
      <c r="F13" s="33">
        <v>40574</v>
      </c>
      <c r="G13" s="33">
        <v>230.76923076923077</v>
      </c>
      <c r="H13" s="33">
        <v>20.76923076923077</v>
      </c>
    </row>
    <row r="14" spans="1:8" ht="17.25" customHeight="1">
      <c r="A14" s="33">
        <v>10</v>
      </c>
      <c r="B14" s="33" t="s">
        <v>31</v>
      </c>
      <c r="C14" s="33" t="s">
        <v>37</v>
      </c>
      <c r="D14" s="33" t="s">
        <v>25</v>
      </c>
      <c r="E14" s="33">
        <v>40544</v>
      </c>
      <c r="F14" s="33">
        <v>40574</v>
      </c>
      <c r="G14" s="33">
        <v>230.76923076923077</v>
      </c>
      <c r="H14" s="33">
        <v>20.76923076923077</v>
      </c>
    </row>
    <row r="15" spans="1:8" ht="17.25" customHeight="1">
      <c r="A15" s="33">
        <v>11</v>
      </c>
      <c r="B15" s="33" t="s">
        <v>32</v>
      </c>
      <c r="C15" s="33" t="s">
        <v>38</v>
      </c>
      <c r="D15" s="33" t="s">
        <v>25</v>
      </c>
      <c r="E15" s="33">
        <v>40544</v>
      </c>
      <c r="F15" s="33">
        <v>40574</v>
      </c>
      <c r="G15" s="33">
        <v>230.76923076923077</v>
      </c>
      <c r="H15" s="33">
        <v>20.76923076923077</v>
      </c>
    </row>
    <row r="18" ht="19.5" customHeight="1"/>
  </sheetData>
  <sheetProtection/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5"/>
  </sheetPr>
  <dimension ref="A2:J16"/>
  <sheetViews>
    <sheetView zoomScalePageLayoutView="0" workbookViewId="0" topLeftCell="A1">
      <selection activeCell="B2" sqref="B2:B3"/>
    </sheetView>
  </sheetViews>
  <sheetFormatPr defaultColWidth="9.140625" defaultRowHeight="12.75"/>
  <cols>
    <col min="1" max="1" width="9.140625" style="3" customWidth="1"/>
    <col min="2" max="2" width="14.28125" style="3" bestFit="1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>IF(D4="100",210,IF(D4="200",110,0))</f>
        <v>110</v>
      </c>
      <c r="H4" s="7">
        <f aca="true" t="shared" si="2" ref="H4:H14">G4/(1-$I$3)</f>
        <v>120.87912087912088</v>
      </c>
      <c r="I4" s="8">
        <f aca="true" t="shared" si="3" ref="I4:I14">H4*$I$3</f>
        <v>10.879120879120878</v>
      </c>
      <c r="J4" s="6">
        <f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>IF(D5="100",210,IF(D5="200",110,0))</f>
        <v>210</v>
      </c>
      <c r="H5" s="7">
        <f t="shared" si="2"/>
        <v>230.76923076923077</v>
      </c>
      <c r="I5" s="8">
        <f t="shared" si="3"/>
        <v>20.76923076923077</v>
      </c>
      <c r="J5" s="6">
        <f aca="true" t="shared" si="4" ref="J5:J14">IF(D5="100",1,IF(D5="200",1,0))</f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>IF(D6="100",210,IF(D6="200",110,0))</f>
        <v>210</v>
      </c>
      <c r="H6" s="7">
        <f t="shared" si="2"/>
        <v>230.76923076923077</v>
      </c>
      <c r="I6" s="8">
        <f t="shared" si="3"/>
        <v>20.76923076923077</v>
      </c>
      <c r="J6" s="6">
        <f t="shared" si="4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>IF(D7="100",210,IF(D7="200",110,0))</f>
        <v>210</v>
      </c>
      <c r="H7" s="7">
        <f t="shared" si="2"/>
        <v>230.76923076923077</v>
      </c>
      <c r="I7" s="8">
        <f t="shared" si="3"/>
        <v>20.76923076923077</v>
      </c>
      <c r="J7" s="6">
        <f t="shared" si="4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>IF(D8="100",210,IF(D8="200",110,0))</f>
        <v>210</v>
      </c>
      <c r="H8" s="7">
        <f t="shared" si="2"/>
        <v>230.76923076923077</v>
      </c>
      <c r="I8" s="8">
        <f t="shared" si="3"/>
        <v>20.76923076923077</v>
      </c>
      <c r="J8" s="6">
        <f t="shared" si="4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aca="true" t="shared" si="5" ref="G9:G14">IF(D9="100",210,IF(D9="200",110,0))</f>
        <v>210</v>
      </c>
      <c r="H9" s="7">
        <f t="shared" si="2"/>
        <v>230.76923076923077</v>
      </c>
      <c r="I9" s="8">
        <f t="shared" si="3"/>
        <v>20.76923076923077</v>
      </c>
      <c r="J9" s="6">
        <f t="shared" si="4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5"/>
        <v>210</v>
      </c>
      <c r="H10" s="7">
        <f t="shared" si="2"/>
        <v>230.76923076923077</v>
      </c>
      <c r="I10" s="8">
        <f t="shared" si="3"/>
        <v>20.76923076923077</v>
      </c>
      <c r="J10" s="6">
        <f t="shared" si="4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5"/>
        <v>210</v>
      </c>
      <c r="H11" s="7">
        <f t="shared" si="2"/>
        <v>230.76923076923077</v>
      </c>
      <c r="I11" s="8">
        <f t="shared" si="3"/>
        <v>20.76923076923077</v>
      </c>
      <c r="J11" s="6">
        <f t="shared" si="4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5"/>
        <v>210</v>
      </c>
      <c r="H12" s="7">
        <f t="shared" si="2"/>
        <v>230.76923076923077</v>
      </c>
      <c r="I12" s="8">
        <f t="shared" si="3"/>
        <v>20.76923076923077</v>
      </c>
      <c r="J12" s="6">
        <f t="shared" si="4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5"/>
        <v>210</v>
      </c>
      <c r="H13" s="7">
        <f t="shared" si="2"/>
        <v>230.76923076923077</v>
      </c>
      <c r="I13" s="8">
        <f t="shared" si="3"/>
        <v>20.76923076923077</v>
      </c>
      <c r="J13" s="6">
        <f t="shared" si="4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5"/>
        <v>210</v>
      </c>
      <c r="H14" s="7">
        <f t="shared" si="2"/>
        <v>230.76923076923077</v>
      </c>
      <c r="I14" s="8">
        <f t="shared" si="3"/>
        <v>20.76923076923077</v>
      </c>
      <c r="J14" s="6">
        <f t="shared" si="4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36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5"/>
  </sheetPr>
  <dimension ref="A2:J16"/>
  <sheetViews>
    <sheetView workbookViewId="0" topLeftCell="A1">
      <selection activeCell="C2" sqref="C2:C3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40575</v>
      </c>
      <c r="F4" s="15">
        <v>40602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40575</v>
      </c>
      <c r="F5" s="15">
        <v>40602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40575</v>
      </c>
      <c r="F6" s="15">
        <v>40602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40575</v>
      </c>
      <c r="F7" s="15">
        <v>40602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40575</v>
      </c>
      <c r="F8" s="15">
        <v>40602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40575</v>
      </c>
      <c r="F9" s="15">
        <v>40602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40575</v>
      </c>
      <c r="F10" s="15">
        <v>40602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40575</v>
      </c>
      <c r="F11" s="15">
        <v>40602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40575</v>
      </c>
      <c r="F12" s="15">
        <v>40602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40575</v>
      </c>
      <c r="F13" s="15">
        <v>40602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40575</v>
      </c>
      <c r="F14" s="15">
        <v>40602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2:A3"/>
    <mergeCell ref="A16:F16"/>
    <mergeCell ref="A15:F15"/>
    <mergeCell ref="J2:J3"/>
    <mergeCell ref="H2:H3"/>
    <mergeCell ref="G2:G3"/>
    <mergeCell ref="E2:F2"/>
    <mergeCell ref="D2:D3"/>
    <mergeCell ref="C2:C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tabColor indexed="15"/>
  </sheetPr>
  <dimension ref="A2:J16"/>
  <sheetViews>
    <sheetView workbookViewId="0" topLeftCell="A1">
      <selection activeCell="B2" sqref="B2:B3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40603</v>
      </c>
      <c r="F4" s="15">
        <v>40633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40603</v>
      </c>
      <c r="F5" s="15">
        <v>40633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40603</v>
      </c>
      <c r="F6" s="15">
        <v>40633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40603</v>
      </c>
      <c r="F7" s="15">
        <v>40633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40603</v>
      </c>
      <c r="F8" s="15">
        <v>40633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40603</v>
      </c>
      <c r="F9" s="15">
        <v>40633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40603</v>
      </c>
      <c r="F10" s="15">
        <v>40633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40603</v>
      </c>
      <c r="F11" s="15">
        <v>40633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40603</v>
      </c>
      <c r="F12" s="15">
        <v>40633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40603</v>
      </c>
      <c r="F13" s="15">
        <v>40633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40603</v>
      </c>
      <c r="F14" s="15">
        <v>40633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2:A3"/>
    <mergeCell ref="A16:F16"/>
    <mergeCell ref="A15:F15"/>
    <mergeCell ref="J2:J3"/>
    <mergeCell ref="H2:H3"/>
    <mergeCell ref="G2:G3"/>
    <mergeCell ref="E2:F2"/>
    <mergeCell ref="D2:D3"/>
    <mergeCell ref="C2:C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>
    <tabColor indexed="15"/>
  </sheetPr>
  <dimension ref="A2:J16"/>
  <sheetViews>
    <sheetView workbookViewId="0" topLeftCell="A1">
      <selection activeCell="D19" sqref="D19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>
    <tabColor indexed="15"/>
  </sheetPr>
  <dimension ref="A2:J16"/>
  <sheetViews>
    <sheetView workbookViewId="0" topLeftCell="A1">
      <selection activeCell="B2" sqref="B2:B3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7"/>
      <c r="C2" s="47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8"/>
      <c r="C3" s="48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tabColor indexed="15"/>
  </sheetPr>
  <dimension ref="A2:J16"/>
  <sheetViews>
    <sheetView workbookViewId="0" topLeftCell="A1">
      <selection activeCell="B2" sqref="B2:B3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15"/>
  </sheetPr>
  <dimension ref="A2:J16"/>
  <sheetViews>
    <sheetView workbookViewId="0" topLeftCell="A1">
      <selection activeCell="A4" sqref="A4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indexed="15"/>
  </sheetPr>
  <dimension ref="A2:J16"/>
  <sheetViews>
    <sheetView workbookViewId="0" topLeftCell="A1">
      <selection activeCell="B2" sqref="B2:B3"/>
    </sheetView>
  </sheetViews>
  <sheetFormatPr defaultColWidth="9.140625" defaultRowHeight="12.75"/>
  <cols>
    <col min="1" max="2" width="9.140625" style="3" customWidth="1"/>
    <col min="3" max="3" width="18.57421875" style="3" customWidth="1"/>
    <col min="4" max="4" width="11.140625" style="20" customWidth="1"/>
    <col min="5" max="5" width="10.57421875" style="20" customWidth="1"/>
    <col min="6" max="6" width="10.57421875" style="3" customWidth="1"/>
    <col min="7" max="7" width="10.140625" style="3" customWidth="1"/>
    <col min="8" max="8" width="10.421875" style="3" customWidth="1"/>
    <col min="9" max="9" width="10.421875" style="4" bestFit="1" customWidth="1"/>
    <col min="10" max="10" width="6.8515625" style="20" hidden="1" customWidth="1"/>
    <col min="11" max="11" width="9.140625" style="19" customWidth="1"/>
    <col min="12" max="16384" width="9.140625" style="3" customWidth="1"/>
  </cols>
  <sheetData>
    <row r="1" ht="12.75" customHeight="1"/>
    <row r="2" spans="1:10" ht="13.5" customHeight="1">
      <c r="A2" s="45" t="s">
        <v>14</v>
      </c>
      <c r="B2" s="45"/>
      <c r="C2" s="45" t="s">
        <v>4</v>
      </c>
      <c r="D2" s="43" t="s">
        <v>3</v>
      </c>
      <c r="E2" s="41" t="s">
        <v>8</v>
      </c>
      <c r="F2" s="42"/>
      <c r="G2" s="39" t="s">
        <v>16</v>
      </c>
      <c r="H2" s="37" t="s">
        <v>1</v>
      </c>
      <c r="I2" s="21" t="s">
        <v>0</v>
      </c>
      <c r="J2" s="35" t="s">
        <v>7</v>
      </c>
    </row>
    <row r="3" spans="1:10" ht="12.75">
      <c r="A3" s="46"/>
      <c r="B3" s="46"/>
      <c r="C3" s="46"/>
      <c r="D3" s="44"/>
      <c r="E3" s="22" t="s">
        <v>5</v>
      </c>
      <c r="F3" s="23" t="s">
        <v>2</v>
      </c>
      <c r="G3" s="40"/>
      <c r="H3" s="38"/>
      <c r="I3" s="24">
        <v>0.09</v>
      </c>
      <c r="J3" s="36"/>
    </row>
    <row r="4" spans="1:10" ht="15" customHeight="1">
      <c r="A4" s="9">
        <v>1</v>
      </c>
      <c r="B4" s="5" t="str">
        <f aca="true" t="shared" si="0" ref="B4:B14">VLOOKUP(A4,baza,3,0)</f>
        <v>0101955</v>
      </c>
      <c r="C4" s="5" t="str">
        <f aca="true" t="shared" si="1" ref="C4:C14">VLOOKUP(A4,baza,2,0)</f>
        <v>Janko Jankovic</v>
      </c>
      <c r="D4" s="10" t="s">
        <v>26</v>
      </c>
      <c r="E4" s="14">
        <v>40544</v>
      </c>
      <c r="F4" s="15">
        <v>40574</v>
      </c>
      <c r="G4" s="7">
        <f aca="true" t="shared" si="2" ref="G4:G14">IF(D4="100",210,IF(D4="200",110,0))</f>
        <v>110</v>
      </c>
      <c r="H4" s="7">
        <f aca="true" t="shared" si="3" ref="H4:H14">G4/(1-$I$3)</f>
        <v>120.87912087912088</v>
      </c>
      <c r="I4" s="8">
        <f aca="true" t="shared" si="4" ref="I4:I14">H4*$I$3</f>
        <v>10.879120879120878</v>
      </c>
      <c r="J4" s="6">
        <f aca="true" t="shared" si="5" ref="J4:J14">IF(D4="100",1,IF(D4="200",1,0))</f>
        <v>1</v>
      </c>
    </row>
    <row r="5" spans="1:10" ht="15" customHeight="1">
      <c r="A5" s="9">
        <v>1</v>
      </c>
      <c r="B5" s="5" t="str">
        <f t="shared" si="0"/>
        <v>0101955</v>
      </c>
      <c r="C5" s="5" t="str">
        <f t="shared" si="1"/>
        <v>Janko Jankovic</v>
      </c>
      <c r="D5" s="10" t="s">
        <v>25</v>
      </c>
      <c r="E5" s="14">
        <v>40544</v>
      </c>
      <c r="F5" s="15">
        <v>40574</v>
      </c>
      <c r="G5" s="7">
        <f t="shared" si="2"/>
        <v>210</v>
      </c>
      <c r="H5" s="7">
        <f t="shared" si="3"/>
        <v>230.76923076923077</v>
      </c>
      <c r="I5" s="8">
        <f t="shared" si="4"/>
        <v>20.76923076923077</v>
      </c>
      <c r="J5" s="6">
        <f t="shared" si="5"/>
        <v>1</v>
      </c>
    </row>
    <row r="6" spans="1:10" ht="15" customHeight="1">
      <c r="A6" s="9">
        <v>2</v>
      </c>
      <c r="B6" s="5" t="str">
        <f t="shared" si="0"/>
        <v>1546</v>
      </c>
      <c r="C6" s="5" t="str">
        <f t="shared" si="1"/>
        <v>Adnan Klimenta</v>
      </c>
      <c r="D6" s="10" t="s">
        <v>25</v>
      </c>
      <c r="E6" s="14">
        <v>40544</v>
      </c>
      <c r="F6" s="15">
        <v>40574</v>
      </c>
      <c r="G6" s="7">
        <f t="shared" si="2"/>
        <v>210</v>
      </c>
      <c r="H6" s="7">
        <f t="shared" si="3"/>
        <v>230.76923076923077</v>
      </c>
      <c r="I6" s="8">
        <f t="shared" si="4"/>
        <v>20.76923076923077</v>
      </c>
      <c r="J6" s="6">
        <f t="shared" si="5"/>
        <v>1</v>
      </c>
    </row>
    <row r="7" spans="1:10" ht="15" customHeight="1">
      <c r="A7" s="9">
        <v>3</v>
      </c>
      <c r="B7" s="5" t="str">
        <f t="shared" si="0"/>
        <v>11232487</v>
      </c>
      <c r="C7" s="5" t="str">
        <f t="shared" si="1"/>
        <v>Esad Rastoder</v>
      </c>
      <c r="D7" s="10" t="s">
        <v>25</v>
      </c>
      <c r="E7" s="14">
        <v>40544</v>
      </c>
      <c r="F7" s="15">
        <v>40574</v>
      </c>
      <c r="G7" s="7">
        <f t="shared" si="2"/>
        <v>210</v>
      </c>
      <c r="H7" s="7">
        <f t="shared" si="3"/>
        <v>230.76923076923077</v>
      </c>
      <c r="I7" s="8">
        <f t="shared" si="4"/>
        <v>20.76923076923077</v>
      </c>
      <c r="J7" s="6">
        <f t="shared" si="5"/>
        <v>1</v>
      </c>
    </row>
    <row r="8" spans="1:10" ht="15" customHeight="1">
      <c r="A8" s="9">
        <v>4</v>
      </c>
      <c r="B8" s="5" t="str">
        <f t="shared" si="0"/>
        <v>4876</v>
      </c>
      <c r="C8" s="5" t="str">
        <f t="shared" si="1"/>
        <v>Milan Beric</v>
      </c>
      <c r="D8" s="10" t="s">
        <v>25</v>
      </c>
      <c r="E8" s="14">
        <v>40544</v>
      </c>
      <c r="F8" s="15">
        <v>40574</v>
      </c>
      <c r="G8" s="7">
        <f t="shared" si="2"/>
        <v>210</v>
      </c>
      <c r="H8" s="7">
        <f t="shared" si="3"/>
        <v>230.76923076923077</v>
      </c>
      <c r="I8" s="8">
        <f t="shared" si="4"/>
        <v>20.76923076923077</v>
      </c>
      <c r="J8" s="6">
        <f t="shared" si="5"/>
        <v>1</v>
      </c>
    </row>
    <row r="9" spans="1:10" ht="15" customHeight="1">
      <c r="A9" s="9">
        <v>5</v>
      </c>
      <c r="B9" s="5" t="str">
        <f t="shared" si="0"/>
        <v>7878787</v>
      </c>
      <c r="C9" s="5" t="str">
        <f t="shared" si="1"/>
        <v>Azra Kuc</v>
      </c>
      <c r="D9" s="10" t="s">
        <v>25</v>
      </c>
      <c r="E9" s="14">
        <v>40544</v>
      </c>
      <c r="F9" s="15">
        <v>40574</v>
      </c>
      <c r="G9" s="7">
        <f t="shared" si="2"/>
        <v>210</v>
      </c>
      <c r="H9" s="7">
        <f t="shared" si="3"/>
        <v>230.76923076923077</v>
      </c>
      <c r="I9" s="8">
        <f t="shared" si="4"/>
        <v>20.76923076923077</v>
      </c>
      <c r="J9" s="6">
        <f t="shared" si="5"/>
        <v>1</v>
      </c>
    </row>
    <row r="10" spans="1:10" ht="15" customHeight="1">
      <c r="A10" s="9">
        <v>6</v>
      </c>
      <c r="B10" s="5" t="str">
        <f t="shared" si="0"/>
        <v>65644</v>
      </c>
      <c r="C10" s="5" t="str">
        <f t="shared" si="1"/>
        <v>Ademir Dacic</v>
      </c>
      <c r="D10" s="10" t="s">
        <v>25</v>
      </c>
      <c r="E10" s="14">
        <v>40544</v>
      </c>
      <c r="F10" s="15">
        <v>40574</v>
      </c>
      <c r="G10" s="7">
        <f t="shared" si="2"/>
        <v>210</v>
      </c>
      <c r="H10" s="7">
        <f t="shared" si="3"/>
        <v>230.76923076923077</v>
      </c>
      <c r="I10" s="8">
        <f t="shared" si="4"/>
        <v>20.76923076923077</v>
      </c>
      <c r="J10" s="6">
        <f t="shared" si="5"/>
        <v>1</v>
      </c>
    </row>
    <row r="11" spans="1:10" ht="15" customHeight="1">
      <c r="A11" s="9">
        <v>7</v>
      </c>
      <c r="B11" s="5" t="str">
        <f t="shared" si="0"/>
        <v>147895</v>
      </c>
      <c r="C11" s="5" t="str">
        <f t="shared" si="1"/>
        <v>Ivan Konjevic</v>
      </c>
      <c r="D11" s="10" t="s">
        <v>25</v>
      </c>
      <c r="E11" s="14">
        <v>40544</v>
      </c>
      <c r="F11" s="15">
        <v>40574</v>
      </c>
      <c r="G11" s="7">
        <f t="shared" si="2"/>
        <v>210</v>
      </c>
      <c r="H11" s="7">
        <f t="shared" si="3"/>
        <v>230.76923076923077</v>
      </c>
      <c r="I11" s="8">
        <f t="shared" si="4"/>
        <v>20.76923076923077</v>
      </c>
      <c r="J11" s="6">
        <f t="shared" si="5"/>
        <v>1</v>
      </c>
    </row>
    <row r="12" spans="1:10" ht="15" customHeight="1">
      <c r="A12" s="9">
        <v>8</v>
      </c>
      <c r="B12" s="5" t="str">
        <f t="shared" si="0"/>
        <v>12589</v>
      </c>
      <c r="C12" s="5" t="str">
        <f t="shared" si="1"/>
        <v>Zarko Lucic</v>
      </c>
      <c r="D12" s="10" t="s">
        <v>25</v>
      </c>
      <c r="E12" s="14">
        <v>40544</v>
      </c>
      <c r="F12" s="15">
        <v>40574</v>
      </c>
      <c r="G12" s="7">
        <f t="shared" si="2"/>
        <v>210</v>
      </c>
      <c r="H12" s="7">
        <f t="shared" si="3"/>
        <v>230.76923076923077</v>
      </c>
      <c r="I12" s="8">
        <f t="shared" si="4"/>
        <v>20.76923076923077</v>
      </c>
      <c r="J12" s="6">
        <f t="shared" si="5"/>
        <v>1</v>
      </c>
    </row>
    <row r="13" spans="1:10" ht="15" customHeight="1">
      <c r="A13" s="9">
        <v>9</v>
      </c>
      <c r="B13" s="5" t="str">
        <f t="shared" si="0"/>
        <v>6546644</v>
      </c>
      <c r="C13" s="5" t="str">
        <f t="shared" si="1"/>
        <v>Ivana Juric</v>
      </c>
      <c r="D13" s="10" t="s">
        <v>25</v>
      </c>
      <c r="E13" s="14">
        <v>40544</v>
      </c>
      <c r="F13" s="15">
        <v>40574</v>
      </c>
      <c r="G13" s="7">
        <f t="shared" si="2"/>
        <v>210</v>
      </c>
      <c r="H13" s="7">
        <f t="shared" si="3"/>
        <v>230.76923076923077</v>
      </c>
      <c r="I13" s="8">
        <f t="shared" si="4"/>
        <v>20.76923076923077</v>
      </c>
      <c r="J13" s="6">
        <f t="shared" si="5"/>
        <v>1</v>
      </c>
    </row>
    <row r="14" spans="1:10" ht="15" customHeight="1">
      <c r="A14" s="9">
        <v>10</v>
      </c>
      <c r="B14" s="5" t="str">
        <f t="shared" si="0"/>
        <v>8884455</v>
      </c>
      <c r="C14" s="5" t="str">
        <f t="shared" si="1"/>
        <v>Aida Divac</v>
      </c>
      <c r="D14" s="10" t="s">
        <v>25</v>
      </c>
      <c r="E14" s="14">
        <v>40544</v>
      </c>
      <c r="F14" s="15">
        <v>40574</v>
      </c>
      <c r="G14" s="7">
        <f t="shared" si="2"/>
        <v>210</v>
      </c>
      <c r="H14" s="7">
        <f t="shared" si="3"/>
        <v>230.76923076923077</v>
      </c>
      <c r="I14" s="8">
        <f t="shared" si="4"/>
        <v>20.76923076923077</v>
      </c>
      <c r="J14" s="6">
        <f t="shared" si="5"/>
        <v>1</v>
      </c>
    </row>
    <row r="15" spans="1:9" ht="36.75" customHeight="1">
      <c r="A15" s="34" t="s">
        <v>39</v>
      </c>
      <c r="B15" s="34"/>
      <c r="C15" s="34"/>
      <c r="D15" s="34"/>
      <c r="E15" s="34"/>
      <c r="F15" s="34"/>
      <c r="G15" s="25">
        <f>SUMIF($D$4:$D$14,"100",$G$4:$G$14)</f>
        <v>2100</v>
      </c>
      <c r="H15" s="25">
        <f>SUMIF($D$4:$D$14,"100",$H$4:$H$14)</f>
        <v>2307.6923076923076</v>
      </c>
      <c r="I15" s="25">
        <f>SUMIF($D$4:$D$14,"100",$I$4:$I$14)</f>
        <v>207.6923076923077</v>
      </c>
    </row>
    <row r="16" spans="1:9" ht="36.75" customHeight="1">
      <c r="A16" s="34" t="s">
        <v>40</v>
      </c>
      <c r="B16" s="34"/>
      <c r="C16" s="34"/>
      <c r="D16" s="34"/>
      <c r="E16" s="34"/>
      <c r="F16" s="34"/>
      <c r="G16" s="25">
        <f>SUMIF($D$4:$D$14,"200",$G$4:$G$14)</f>
        <v>110</v>
      </c>
      <c r="H16" s="25">
        <f>SUMIF($D$4:$D$14,"200",$H$4:$H$14)</f>
        <v>120.87912087912088</v>
      </c>
      <c r="I16" s="25">
        <f>SUMIF($D$4:$D$14,"200",$I$4:$I$14)</f>
        <v>10.879120879120878</v>
      </c>
    </row>
  </sheetData>
  <sheetProtection/>
  <mergeCells count="10">
    <mergeCell ref="A16:F16"/>
    <mergeCell ref="A15:F15"/>
    <mergeCell ref="J2:J3"/>
    <mergeCell ref="H2:H3"/>
    <mergeCell ref="G2:G3"/>
    <mergeCell ref="E2:F2"/>
    <mergeCell ref="D2:D3"/>
    <mergeCell ref="C2:C3"/>
    <mergeCell ref="A2:A3"/>
    <mergeCell ref="B2:B3"/>
  </mergeCells>
  <conditionalFormatting sqref="G4:H14">
    <cfRule type="cellIs" priority="1" dxfId="0" operator="equal" stopIfTrue="1">
      <formula>FALSE</formula>
    </cfRule>
  </conditionalFormatting>
  <printOptions/>
  <pageMargins left="0.1968503937007874" right="0.1968503937007874" top="0.3937007874015748" bottom="0.3937007874015748" header="0.5118110236220472" footer="0.5118110236220472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e&amp;e computers Rozaje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Edin R Pepic</dc:title>
  <dc:subject/>
  <dc:creator>Edin R Pepic</dc:creator>
  <cp:keywords/>
  <dc:description>Program za obračun PLATA</dc:description>
  <cp:lastModifiedBy>User</cp:lastModifiedBy>
  <cp:lastPrinted>2011-03-31T06:10:48Z</cp:lastPrinted>
  <dcterms:created xsi:type="dcterms:W3CDTF">2003-12-06T12:09:19Z</dcterms:created>
  <dcterms:modified xsi:type="dcterms:W3CDTF">2011-04-02T07:09:58Z</dcterms:modified>
  <cp:category/>
  <cp:version/>
  <cp:contentType/>
  <cp:contentStatus/>
</cp:coreProperties>
</file>