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5195" windowHeight="8955" activeTab="0"/>
  </bookViews>
  <sheets>
    <sheet name="Kanban" sheetId="1" r:id="rId1"/>
    <sheet name="Data" sheetId="2" r:id="rId2"/>
  </sheets>
  <definedNames>
    <definedName name="_xlnm._FilterDatabase" localSheetId="1" hidden="1">'Data'!$A$1:$AJ$4</definedName>
    <definedName name="_xlnm.Print_Area" localSheetId="0">'Kanban'!$B$15:$I$32</definedName>
  </definedNames>
  <calcPr fullCalcOnLoad="1"/>
</workbook>
</file>

<file path=xl/sharedStrings.xml><?xml version="1.0" encoding="utf-8"?>
<sst xmlns="http://schemas.openxmlformats.org/spreadsheetml/2006/main" count="70" uniqueCount="61">
  <si>
    <t>Corsia</t>
  </si>
  <si>
    <t>Stazione</t>
  </si>
  <si>
    <t>Posto/SAG</t>
  </si>
  <si>
    <t>Magacin</t>
  </si>
  <si>
    <t>Zona</t>
  </si>
  <si>
    <t>M</t>
  </si>
  <si>
    <t>Parametri logistike</t>
  </si>
  <si>
    <t>Linija</t>
  </si>
  <si>
    <t>ID</t>
  </si>
  <si>
    <t>Part Number (p/n)</t>
  </si>
  <si>
    <t>Description (Serbian Language)</t>
  </si>
  <si>
    <t>Description (Italian)</t>
  </si>
  <si>
    <t>Family</t>
  </si>
  <si>
    <t>Reference Model</t>
  </si>
  <si>
    <t>n° of p/n of the same family</t>
  </si>
  <si>
    <t>Which Models use this Item</t>
  </si>
  <si>
    <t>usage per car</t>
  </si>
  <si>
    <t>Unit Cost (€)</t>
  </si>
  <si>
    <t>Unit Cost per car (€)</t>
  </si>
  <si>
    <t>Container Code</t>
  </si>
  <si>
    <t>Box Description</t>
  </si>
  <si>
    <t>Quantity in each box</t>
  </si>
  <si>
    <t>Minutes of material in each box</t>
  </si>
  <si>
    <t>Lenght
(mm)</t>
  </si>
  <si>
    <t>Depth
(mm)</t>
  </si>
  <si>
    <t>High
(mm)</t>
  </si>
  <si>
    <t>Expensive Item</t>
  </si>
  <si>
    <t>Bulky Item</t>
  </si>
  <si>
    <t>Many Variations Item</t>
  </si>
  <si>
    <t>Small and cheap parts</t>
  </si>
  <si>
    <t>Material Class</t>
  </si>
  <si>
    <t>Flow Type</t>
  </si>
  <si>
    <t>Rotation Index</t>
  </si>
  <si>
    <t>Warehouse / Position</t>
  </si>
  <si>
    <t>Call-off System</t>
  </si>
  <si>
    <t>Assembly process</t>
  </si>
  <si>
    <t>UTE</t>
  </si>
  <si>
    <t>Line</t>
  </si>
  <si>
    <t>Aisle</t>
  </si>
  <si>
    <t>Station</t>
  </si>
  <si>
    <t>Name of SAG</t>
  </si>
  <si>
    <t>Zvucna izolacija krova</t>
  </si>
  <si>
    <t>Svi Modeli</t>
  </si>
  <si>
    <t>PLAVI BOX</t>
  </si>
  <si>
    <t>300/8</t>
  </si>
  <si>
    <t>PATROLIRANJE</t>
  </si>
  <si>
    <t>F1</t>
  </si>
  <si>
    <t>S03</t>
  </si>
  <si>
    <t>PLAVA KASETICA</t>
  </si>
  <si>
    <t>300/1</t>
  </si>
  <si>
    <t>TIP C</t>
  </si>
  <si>
    <t>C</t>
  </si>
  <si>
    <t>Gumeni cep</t>
  </si>
  <si>
    <t>M14</t>
  </si>
  <si>
    <t>V.O.Abrazivna smola</t>
  </si>
  <si>
    <t>M01/1</t>
  </si>
  <si>
    <t>B</t>
  </si>
  <si>
    <t>Tip sredstva</t>
  </si>
  <si>
    <t>Kolicina</t>
  </si>
  <si>
    <t>Broj dela \ Part number</t>
  </si>
  <si>
    <t>Klasifikacija materijala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</si>
</sst>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0.0"/>
    <numFmt numFmtId="166" formatCode="0.0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17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0"/>
      <color indexed="9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sz val="14"/>
      <name val="Arial"/>
      <family val="0"/>
    </font>
    <font>
      <i/>
      <sz val="10"/>
      <name val="Arial"/>
      <family val="2"/>
    </font>
    <font>
      <b/>
      <sz val="20"/>
      <name val="Arial"/>
      <family val="2"/>
    </font>
    <font>
      <sz val="72"/>
      <name val="Arial"/>
      <family val="0"/>
    </font>
    <font>
      <sz val="10"/>
      <name val="Tahoma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IDAutomationHC39M"/>
      <family val="3"/>
    </font>
  </fonts>
  <fills count="10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0" fillId="2" borderId="0" xfId="0" applyFill="1" applyAlignment="1">
      <alignment/>
    </xf>
    <xf numFmtId="0" fontId="2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3" borderId="1" xfId="0" applyFill="1" applyBorder="1" applyAlignment="1">
      <alignment horizontal="center" vertical="center"/>
    </xf>
    <xf numFmtId="0" fontId="0" fillId="3" borderId="2" xfId="0" applyFill="1" applyBorder="1" applyAlignment="1">
      <alignment vertical="center"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4" borderId="5" xfId="0" applyFont="1" applyFill="1" applyBorder="1" applyAlignment="1" applyProtection="1">
      <alignment horizontal="center" vertical="center" wrapText="1"/>
      <protection locked="0"/>
    </xf>
    <xf numFmtId="0" fontId="0" fillId="4" borderId="6" xfId="0" applyFont="1" applyFill="1" applyBorder="1" applyAlignment="1" applyProtection="1">
      <alignment horizontal="center" vertical="center" wrapText="1"/>
      <protection locked="0"/>
    </xf>
    <xf numFmtId="1" fontId="0" fillId="4" borderId="6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7" xfId="0" applyFont="1" applyFill="1" applyBorder="1" applyAlignment="1" applyProtection="1">
      <alignment horizontal="center" vertical="center" wrapText="1"/>
      <protection locked="0"/>
    </xf>
    <xf numFmtId="0" fontId="0" fillId="4" borderId="8" xfId="0" applyFont="1" applyFill="1" applyBorder="1" applyAlignment="1" applyProtection="1">
      <alignment horizontal="center" vertical="center" wrapText="1"/>
      <protection locked="0"/>
    </xf>
    <xf numFmtId="0" fontId="0" fillId="5" borderId="7" xfId="0" applyFont="1" applyFill="1" applyBorder="1" applyAlignment="1" applyProtection="1">
      <alignment horizontal="center" vertical="center" wrapText="1"/>
      <protection locked="0"/>
    </xf>
    <xf numFmtId="0" fontId="0" fillId="5" borderId="6" xfId="0" applyFont="1" applyFill="1" applyBorder="1" applyAlignment="1" applyProtection="1">
      <alignment horizontal="center" vertical="center" wrapText="1"/>
      <protection locked="0"/>
    </xf>
    <xf numFmtId="0" fontId="0" fillId="5" borderId="8" xfId="0" applyFont="1" applyFill="1" applyBorder="1" applyAlignment="1" applyProtection="1">
      <alignment horizontal="center" vertical="center" wrapText="1"/>
      <protection locked="0"/>
    </xf>
    <xf numFmtId="0" fontId="4" fillId="5" borderId="7" xfId="0" applyFont="1" applyFill="1" applyBorder="1" applyAlignment="1" applyProtection="1">
      <alignment horizontal="center" vertical="center" wrapText="1"/>
      <protection locked="0"/>
    </xf>
    <xf numFmtId="0" fontId="4" fillId="5" borderId="9" xfId="0" applyFont="1" applyFill="1" applyBorder="1" applyAlignment="1" applyProtection="1">
      <alignment horizontal="center" vertical="center" wrapText="1"/>
      <protection locked="0"/>
    </xf>
    <xf numFmtId="0" fontId="0" fillId="4" borderId="10" xfId="0" applyFont="1" applyFill="1" applyBorder="1" applyAlignment="1" applyProtection="1">
      <alignment horizontal="center" vertical="center" wrapText="1"/>
      <protection locked="0"/>
    </xf>
    <xf numFmtId="0" fontId="0" fillId="4" borderId="11" xfId="0" applyFont="1" applyFill="1" applyBorder="1" applyAlignment="1" applyProtection="1">
      <alignment horizontal="center" vertical="center" wrapText="1"/>
      <protection locked="0"/>
    </xf>
    <xf numFmtId="0" fontId="0" fillId="4" borderId="12" xfId="0" applyFont="1" applyFill="1" applyBorder="1" applyAlignment="1" applyProtection="1">
      <alignment horizontal="center" vertical="center" wrapText="1"/>
      <protection locked="0"/>
    </xf>
    <xf numFmtId="0" fontId="0" fillId="6" borderId="2" xfId="0" applyFont="1" applyFill="1" applyBorder="1" applyAlignment="1" applyProtection="1">
      <alignment horizontal="center" vertical="center"/>
      <protection locked="0"/>
    </xf>
    <xf numFmtId="0" fontId="10" fillId="6" borderId="2" xfId="0" applyFont="1" applyFill="1" applyBorder="1" applyAlignment="1" applyProtection="1">
      <alignment horizontal="left" vertical="center"/>
      <protection locked="0"/>
    </xf>
    <xf numFmtId="0" fontId="0" fillId="6" borderId="13" xfId="0" applyFill="1" applyBorder="1" applyAlignment="1" applyProtection="1">
      <alignment/>
      <protection locked="0"/>
    </xf>
    <xf numFmtId="0" fontId="0" fillId="6" borderId="13" xfId="0" applyNumberFormat="1" applyFill="1" applyBorder="1" applyAlignment="1" applyProtection="1">
      <alignment horizontal="center"/>
      <protection locked="0"/>
    </xf>
    <xf numFmtId="0" fontId="0" fillId="6" borderId="13" xfId="0" applyFill="1" applyBorder="1" applyAlignment="1" applyProtection="1">
      <alignment horizontal="center"/>
      <protection locked="0"/>
    </xf>
    <xf numFmtId="1" fontId="0" fillId="6" borderId="2" xfId="0" applyNumberFormat="1" applyFill="1" applyBorder="1" applyAlignment="1" applyProtection="1">
      <alignment horizontal="center"/>
      <protection locked="0"/>
    </xf>
    <xf numFmtId="0" fontId="0" fillId="6" borderId="13" xfId="0" applyFont="1" applyFill="1" applyBorder="1" applyAlignment="1" applyProtection="1">
      <alignment/>
      <protection locked="0"/>
    </xf>
    <xf numFmtId="164" fontId="0" fillId="6" borderId="13" xfId="0" applyNumberFormat="1" applyFont="1" applyFill="1" applyBorder="1" applyAlignment="1" applyProtection="1">
      <alignment horizontal="center"/>
      <protection/>
    </xf>
    <xf numFmtId="0" fontId="0" fillId="6" borderId="13" xfId="0" applyFont="1" applyFill="1" applyBorder="1" applyAlignment="1" applyProtection="1">
      <alignment horizontal="center"/>
      <protection locked="0"/>
    </xf>
    <xf numFmtId="0" fontId="0" fillId="6" borderId="2" xfId="0" applyFill="1" applyBorder="1" applyAlignment="1" applyProtection="1">
      <alignment horizontal="center"/>
      <protection locked="0"/>
    </xf>
    <xf numFmtId="165" fontId="0" fillId="6" borderId="13" xfId="0" applyNumberFormat="1" applyFill="1" applyBorder="1" applyAlignment="1" applyProtection="1">
      <alignment horizontal="center"/>
      <protection/>
    </xf>
    <xf numFmtId="2" fontId="0" fillId="6" borderId="13" xfId="0" applyNumberFormat="1" applyFill="1" applyBorder="1" applyAlignment="1" applyProtection="1">
      <alignment horizontal="center"/>
      <protection/>
    </xf>
    <xf numFmtId="166" fontId="0" fillId="6" borderId="13" xfId="0" applyNumberFormat="1" applyFill="1" applyBorder="1" applyAlignment="1" applyProtection="1">
      <alignment horizontal="center"/>
      <protection/>
    </xf>
    <xf numFmtId="0" fontId="0" fillId="6" borderId="13" xfId="0" applyFill="1" applyBorder="1" applyAlignment="1" applyProtection="1">
      <alignment horizontal="center"/>
      <protection/>
    </xf>
    <xf numFmtId="0" fontId="11" fillId="6" borderId="13" xfId="0" applyFont="1" applyFill="1" applyBorder="1" applyAlignment="1" applyProtection="1">
      <alignment horizontal="center"/>
      <protection/>
    </xf>
    <xf numFmtId="0" fontId="0" fillId="0" borderId="13" xfId="0" applyFill="1" applyBorder="1" applyAlignment="1" applyProtection="1">
      <alignment/>
      <protection locked="0"/>
    </xf>
    <xf numFmtId="0" fontId="0" fillId="0" borderId="13" xfId="0" applyNumberFormat="1" applyFill="1" applyBorder="1" applyAlignment="1" applyProtection="1">
      <alignment horizontal="center"/>
      <protection locked="0"/>
    </xf>
    <xf numFmtId="0" fontId="0" fillId="0" borderId="13" xfId="0" applyFill="1" applyBorder="1" applyAlignment="1" applyProtection="1">
      <alignment horizontal="center"/>
      <protection locked="0"/>
    </xf>
    <xf numFmtId="1" fontId="0" fillId="0" borderId="2" xfId="0" applyNumberFormat="1" applyFill="1" applyBorder="1" applyAlignment="1" applyProtection="1">
      <alignment horizontal="center"/>
      <protection locked="0"/>
    </xf>
    <xf numFmtId="0" fontId="0" fillId="0" borderId="13" xfId="0" applyFont="1" applyFill="1" applyBorder="1" applyAlignment="1" applyProtection="1">
      <alignment/>
      <protection locked="0"/>
    </xf>
    <xf numFmtId="164" fontId="0" fillId="0" borderId="13" xfId="0" applyNumberFormat="1" applyFont="1" applyFill="1" applyBorder="1" applyAlignment="1" applyProtection="1">
      <alignment horizontal="center"/>
      <protection/>
    </xf>
    <xf numFmtId="0" fontId="0" fillId="0" borderId="2" xfId="0" applyFill="1" applyBorder="1" applyAlignment="1" applyProtection="1">
      <alignment horizontal="center"/>
      <protection locked="0"/>
    </xf>
    <xf numFmtId="2" fontId="0" fillId="0" borderId="13" xfId="0" applyNumberFormat="1" applyFill="1" applyBorder="1" applyAlignment="1" applyProtection="1">
      <alignment horizontal="center"/>
      <protection/>
    </xf>
    <xf numFmtId="166" fontId="0" fillId="0" borderId="13" xfId="0" applyNumberFormat="1" applyFill="1" applyBorder="1" applyAlignment="1" applyProtection="1">
      <alignment horizontal="center"/>
      <protection/>
    </xf>
    <xf numFmtId="0" fontId="0" fillId="0" borderId="13" xfId="0" applyFill="1" applyBorder="1" applyAlignment="1" applyProtection="1">
      <alignment horizontal="center"/>
      <protection/>
    </xf>
    <xf numFmtId="0" fontId="4" fillId="0" borderId="13" xfId="0" applyFont="1" applyFill="1" applyBorder="1" applyAlignment="1" applyProtection="1">
      <alignment horizontal="center"/>
      <protection/>
    </xf>
    <xf numFmtId="0" fontId="4" fillId="6" borderId="13" xfId="0" applyFont="1" applyFill="1" applyBorder="1" applyAlignment="1" applyProtection="1">
      <alignment horizontal="center"/>
      <protection/>
    </xf>
    <xf numFmtId="0" fontId="0" fillId="0" borderId="2" xfId="0" applyFont="1" applyFill="1" applyBorder="1" applyAlignment="1" applyProtection="1">
      <alignment horizontal="center" vertical="center"/>
      <protection locked="0"/>
    </xf>
    <xf numFmtId="0" fontId="10" fillId="0" borderId="2" xfId="0" applyFont="1" applyFill="1" applyBorder="1" applyAlignment="1" applyProtection="1">
      <alignment horizontal="left" vertical="center"/>
      <protection locked="0"/>
    </xf>
    <xf numFmtId="0" fontId="0" fillId="0" borderId="13" xfId="0" applyFont="1" applyFill="1" applyBorder="1" applyAlignment="1" applyProtection="1">
      <alignment horizontal="center"/>
      <protection locked="0"/>
    </xf>
    <xf numFmtId="165" fontId="0" fillId="0" borderId="13" xfId="0" applyNumberFormat="1" applyFill="1" applyBorder="1" applyAlignment="1" applyProtection="1">
      <alignment horizontal="center"/>
      <protection/>
    </xf>
    <xf numFmtId="0" fontId="11" fillId="0" borderId="13" xfId="0" applyFont="1" applyFill="1" applyBorder="1" applyAlignment="1" applyProtection="1">
      <alignment horizontal="center"/>
      <protection/>
    </xf>
    <xf numFmtId="0" fontId="12" fillId="0" borderId="2" xfId="0" applyFont="1" applyFill="1" applyBorder="1" applyAlignment="1" applyProtection="1">
      <alignment horizontal="center" vertical="center"/>
      <protection locked="0"/>
    </xf>
    <xf numFmtId="0" fontId="4" fillId="4" borderId="14" xfId="0" applyFont="1" applyFill="1" applyBorder="1" applyAlignment="1" applyProtection="1">
      <alignment horizontal="left" vertical="center" wrapText="1"/>
      <protection locked="0"/>
    </xf>
    <xf numFmtId="0" fontId="0" fillId="0" borderId="2" xfId="0" applyFill="1" applyBorder="1" applyAlignment="1" applyProtection="1">
      <alignment horizontal="left" vertical="center"/>
      <protection/>
    </xf>
    <xf numFmtId="0" fontId="0" fillId="6" borderId="2" xfId="0" applyFill="1" applyBorder="1" applyAlignment="1" applyProtection="1">
      <alignment horizontal="left" vertical="center"/>
      <protection/>
    </xf>
    <xf numFmtId="0" fontId="0" fillId="0" borderId="2" xfId="0" applyFill="1" applyBorder="1" applyAlignment="1" applyProtection="1">
      <alignment horizontal="left"/>
      <protection/>
    </xf>
    <xf numFmtId="0" fontId="0" fillId="0" borderId="0" xfId="0" applyAlignment="1">
      <alignment horizontal="left"/>
    </xf>
    <xf numFmtId="0" fontId="6" fillId="3" borderId="12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3" fillId="2" borderId="0" xfId="0" applyFont="1" applyFill="1" applyAlignment="1">
      <alignment/>
    </xf>
    <xf numFmtId="0" fontId="0" fillId="7" borderId="2" xfId="0" applyFill="1" applyBorder="1" applyAlignment="1">
      <alignment horizontal="center" vertical="center"/>
    </xf>
    <xf numFmtId="0" fontId="6" fillId="7" borderId="6" xfId="0" applyFont="1" applyFill="1" applyBorder="1" applyAlignment="1">
      <alignment horizontal="center" vertical="center"/>
    </xf>
    <xf numFmtId="0" fontId="0" fillId="8" borderId="2" xfId="0" applyFill="1" applyBorder="1" applyAlignment="1">
      <alignment horizontal="center" vertical="center"/>
    </xf>
    <xf numFmtId="0" fontId="0" fillId="8" borderId="15" xfId="0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0" xfId="0" applyBorder="1" applyAlignment="1">
      <alignment vertical="center"/>
    </xf>
    <xf numFmtId="0" fontId="0" fillId="4" borderId="16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0" fontId="2" fillId="4" borderId="4" xfId="0" applyFont="1" applyFill="1" applyBorder="1" applyAlignment="1">
      <alignment vertical="center"/>
    </xf>
    <xf numFmtId="0" fontId="2" fillId="4" borderId="0" xfId="0" applyFont="1" applyFill="1" applyBorder="1" applyAlignment="1">
      <alignment vertical="center"/>
    </xf>
    <xf numFmtId="0" fontId="0" fillId="4" borderId="17" xfId="0" applyFill="1" applyBorder="1" applyAlignment="1">
      <alignment/>
    </xf>
    <xf numFmtId="0" fontId="0" fillId="4" borderId="18" xfId="0" applyFill="1" applyBorder="1" applyAlignment="1">
      <alignment/>
    </xf>
    <xf numFmtId="0" fontId="0" fillId="4" borderId="0" xfId="0" applyFill="1" applyBorder="1" applyAlignment="1">
      <alignment/>
    </xf>
    <xf numFmtId="0" fontId="0" fillId="4" borderId="3" xfId="0" applyFill="1" applyBorder="1" applyAlignment="1">
      <alignment/>
    </xf>
    <xf numFmtId="0" fontId="8" fillId="3" borderId="19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0" fillId="3" borderId="19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7" borderId="2" xfId="0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left"/>
    </xf>
    <xf numFmtId="0" fontId="0" fillId="8" borderId="2" xfId="0" applyFill="1" applyBorder="1" applyAlignment="1">
      <alignment horizontal="center"/>
    </xf>
    <xf numFmtId="0" fontId="0" fillId="8" borderId="15" xfId="0" applyFill="1" applyBorder="1" applyAlignment="1">
      <alignment horizontal="center"/>
    </xf>
    <xf numFmtId="0" fontId="6" fillId="8" borderId="20" xfId="0" applyFont="1" applyFill="1" applyBorder="1" applyAlignment="1">
      <alignment horizontal="center" vertical="center"/>
    </xf>
    <xf numFmtId="0" fontId="6" fillId="8" borderId="10" xfId="0" applyFont="1" applyFill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9" fillId="9" borderId="21" xfId="0" applyFont="1" applyFill="1" applyBorder="1" applyAlignment="1">
      <alignment horizontal="center" vertical="center"/>
    </xf>
    <xf numFmtId="0" fontId="9" fillId="9" borderId="18" xfId="0" applyFont="1" applyFill="1" applyBorder="1" applyAlignment="1">
      <alignment horizontal="center" vertical="center"/>
    </xf>
    <xf numFmtId="0" fontId="9" fillId="9" borderId="4" xfId="0" applyFont="1" applyFill="1" applyBorder="1" applyAlignment="1">
      <alignment horizontal="center" vertical="center"/>
    </xf>
    <xf numFmtId="0" fontId="9" fillId="9" borderId="3" xfId="0" applyFont="1" applyFill="1" applyBorder="1" applyAlignment="1">
      <alignment horizontal="center" vertical="center"/>
    </xf>
    <xf numFmtId="0" fontId="9" fillId="9" borderId="22" xfId="0" applyFont="1" applyFill="1" applyBorder="1" applyAlignment="1">
      <alignment horizontal="center" vertical="center"/>
    </xf>
    <xf numFmtId="0" fontId="9" fillId="9" borderId="24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7" fillId="4" borderId="17" xfId="0" applyFont="1" applyFill="1" applyBorder="1" applyAlignment="1">
      <alignment horizontal="left"/>
    </xf>
    <xf numFmtId="0" fontId="5" fillId="0" borderId="2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  <xf numFmtId="0" fontId="5" fillId="0" borderId="24" xfId="0" applyFont="1" applyBorder="1" applyAlignment="1">
      <alignment horizontal="center" vertical="center" shrinkToFi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76200</xdr:colOff>
      <xdr:row>4</xdr:row>
      <xdr:rowOff>0</xdr:rowOff>
    </xdr:from>
    <xdr:to>
      <xdr:col>3</xdr:col>
      <xdr:colOff>628650</xdr:colOff>
      <xdr:row>6</xdr:row>
      <xdr:rowOff>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0" y="647700"/>
          <a:ext cx="1209675" cy="3238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76200</xdr:colOff>
      <xdr:row>2</xdr:row>
      <xdr:rowOff>0</xdr:rowOff>
    </xdr:from>
    <xdr:to>
      <xdr:col>3</xdr:col>
      <xdr:colOff>619125</xdr:colOff>
      <xdr:row>3</xdr:row>
      <xdr:rowOff>85725</xdr:rowOff>
    </xdr:to>
    <xdr:pic>
      <xdr:nvPicPr>
        <xdr:cNvPr id="2" name="Text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0" y="323850"/>
          <a:ext cx="1200150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57150</xdr:colOff>
      <xdr:row>6</xdr:row>
      <xdr:rowOff>95250</xdr:rowOff>
    </xdr:from>
    <xdr:to>
      <xdr:col>3</xdr:col>
      <xdr:colOff>609600</xdr:colOff>
      <xdr:row>8</xdr:row>
      <xdr:rowOff>95250</xdr:rowOff>
    </xdr:to>
    <xdr:pic>
      <xdr:nvPicPr>
        <xdr:cNvPr id="3" name="Command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14450" y="1066800"/>
          <a:ext cx="1209675" cy="3238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4</xdr:col>
      <xdr:colOff>228600</xdr:colOff>
      <xdr:row>15</xdr:row>
      <xdr:rowOff>95250</xdr:rowOff>
    </xdr:from>
    <xdr:to>
      <xdr:col>7</xdr:col>
      <xdr:colOff>304800</xdr:colOff>
      <xdr:row>15</xdr:row>
      <xdr:rowOff>238125</xdr:rowOff>
    </xdr:to>
    <xdr:sp>
      <xdr:nvSpPr>
        <xdr:cNvPr id="4" name="Rectangle 12"/>
        <xdr:cNvSpPr>
          <a:spLocks/>
        </xdr:cNvSpPr>
      </xdr:nvSpPr>
      <xdr:spPr>
        <a:xfrm>
          <a:off x="2838450" y="2524125"/>
          <a:ext cx="21621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°1/X</a:t>
          </a:r>
        </a:p>
      </xdr:txBody>
    </xdr:sp>
    <xdr:clientData/>
  </xdr:twoCellAnchor>
  <xdr:twoCellAnchor>
    <xdr:from>
      <xdr:col>3</xdr:col>
      <xdr:colOff>647700</xdr:colOff>
      <xdr:row>2</xdr:row>
      <xdr:rowOff>47625</xdr:rowOff>
    </xdr:from>
    <xdr:to>
      <xdr:col>4</xdr:col>
      <xdr:colOff>266700</xdr:colOff>
      <xdr:row>6</xdr:row>
      <xdr:rowOff>19050</xdr:rowOff>
    </xdr:to>
    <xdr:sp>
      <xdr:nvSpPr>
        <xdr:cNvPr id="5" name="AutoShape 23"/>
        <xdr:cNvSpPr>
          <a:spLocks/>
        </xdr:cNvSpPr>
      </xdr:nvSpPr>
      <xdr:spPr>
        <a:xfrm>
          <a:off x="2562225" y="371475"/>
          <a:ext cx="314325" cy="619125"/>
        </a:xfrm>
        <a:prstGeom prst="curvedLef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342900</xdr:colOff>
      <xdr:row>2</xdr:row>
      <xdr:rowOff>0</xdr:rowOff>
    </xdr:from>
    <xdr:to>
      <xdr:col>2</xdr:col>
      <xdr:colOff>9525</xdr:colOff>
      <xdr:row>5</xdr:row>
      <xdr:rowOff>133350</xdr:rowOff>
    </xdr:to>
    <xdr:sp>
      <xdr:nvSpPr>
        <xdr:cNvPr id="6" name="AutoShape 24"/>
        <xdr:cNvSpPr>
          <a:spLocks/>
        </xdr:cNvSpPr>
      </xdr:nvSpPr>
      <xdr:spPr>
        <a:xfrm rot="11118722">
          <a:off x="952500" y="323850"/>
          <a:ext cx="314325" cy="619125"/>
        </a:xfrm>
        <a:prstGeom prst="curvedLef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30"/>
  <sheetViews>
    <sheetView tabSelected="1" workbookViewId="0" topLeftCell="A1">
      <pane ySplit="13" topLeftCell="BM14" activePane="bottomLeft" state="frozen"/>
      <selection pane="topLeft" activeCell="A1" sqref="A1"/>
      <selection pane="bottomLeft" activeCell="L22" sqref="L22"/>
    </sheetView>
  </sheetViews>
  <sheetFormatPr defaultColWidth="9.140625" defaultRowHeight="12.75"/>
  <cols>
    <col min="2" max="2" width="9.7109375" style="0" customWidth="1"/>
    <col min="3" max="3" width="9.8515625" style="0" customWidth="1"/>
    <col min="4" max="4" width="10.421875" style="0" customWidth="1"/>
    <col min="5" max="5" width="10.421875" style="0" bestFit="1" customWidth="1"/>
    <col min="6" max="9" width="10.421875" style="0" customWidth="1"/>
  </cols>
  <sheetData>
    <row r="1" spans="1:10" ht="12.7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2.75">
      <c r="A2" s="1"/>
      <c r="B2" s="64"/>
      <c r="C2" s="85" t="s">
        <v>59</v>
      </c>
      <c r="D2" s="85"/>
      <c r="E2" s="1"/>
      <c r="F2" s="1"/>
      <c r="G2" s="1"/>
      <c r="H2" s="1"/>
      <c r="I2" s="1"/>
      <c r="J2" s="1"/>
    </row>
    <row r="3" spans="1:10" ht="12.7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2.7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2.7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12.7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2.7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12.7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2.7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2.7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ht="12.75">
      <c r="A11" s="85"/>
      <c r="B11" s="85"/>
      <c r="C11" s="1"/>
      <c r="D11" s="1"/>
      <c r="E11" s="1"/>
      <c r="F11" s="1"/>
      <c r="G11" s="1"/>
      <c r="H11" s="1"/>
      <c r="I11" s="1"/>
      <c r="J11" s="1"/>
    </row>
    <row r="12" spans="1:10" ht="12.75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ht="12.75">
      <c r="A13" s="86"/>
      <c r="B13" s="86"/>
      <c r="C13" s="1"/>
      <c r="D13" s="1"/>
      <c r="E13" s="85"/>
      <c r="F13" s="85"/>
      <c r="G13" s="85"/>
      <c r="H13" s="85"/>
      <c r="I13" s="85"/>
      <c r="J13" s="1"/>
    </row>
    <row r="14" spans="2:3" ht="12.75" customHeight="1" thickBot="1">
      <c r="B14" s="2"/>
      <c r="C14" s="2"/>
    </row>
    <row r="15" spans="2:9" ht="12.75" customHeight="1">
      <c r="B15" s="103"/>
      <c r="C15" s="104"/>
      <c r="D15" s="107"/>
      <c r="E15" s="107"/>
      <c r="F15" s="76"/>
      <c r="G15" s="76"/>
      <c r="H15" s="76"/>
      <c r="I15" s="77"/>
    </row>
    <row r="16" spans="2:9" ht="21" customHeight="1">
      <c r="B16" s="105"/>
      <c r="C16" s="106"/>
      <c r="D16" s="78"/>
      <c r="E16" s="78"/>
      <c r="F16" s="78"/>
      <c r="G16" s="78"/>
      <c r="H16" s="78"/>
      <c r="I16" s="79"/>
    </row>
    <row r="17" spans="2:9" ht="3" customHeight="1" thickBot="1">
      <c r="B17" s="74"/>
      <c r="C17" s="75"/>
      <c r="D17" s="7"/>
      <c r="E17" s="7"/>
      <c r="F17" s="7"/>
      <c r="G17" s="7"/>
      <c r="H17" s="7"/>
      <c r="I17" s="8"/>
    </row>
    <row r="18" spans="2:9" ht="12.75">
      <c r="B18" s="97" t="str">
        <f>VLOOKUP(D18,Data!B:AJ,35,0)</f>
        <v>B</v>
      </c>
      <c r="C18" s="98"/>
      <c r="D18" s="108">
        <v>4323002550</v>
      </c>
      <c r="E18" s="109"/>
      <c r="F18" s="109"/>
      <c r="G18" s="110"/>
      <c r="H18" s="7"/>
      <c r="I18" s="8"/>
    </row>
    <row r="19" spans="2:9" ht="13.5" thickBot="1">
      <c r="B19" s="99"/>
      <c r="C19" s="100"/>
      <c r="D19" s="111"/>
      <c r="E19" s="112"/>
      <c r="F19" s="112"/>
      <c r="G19" s="113"/>
      <c r="H19" s="7"/>
      <c r="I19" s="8"/>
    </row>
    <row r="20" spans="2:9" ht="3" customHeight="1" thickBot="1">
      <c r="B20" s="99"/>
      <c r="C20" s="100"/>
      <c r="D20" s="3"/>
      <c r="E20" s="3"/>
      <c r="F20" s="3"/>
      <c r="G20" s="3"/>
      <c r="H20" s="7"/>
      <c r="I20" s="8"/>
    </row>
    <row r="21" spans="2:9" ht="12.75">
      <c r="B21" s="99"/>
      <c r="C21" s="100"/>
      <c r="D21" s="114" t="str">
        <f>VLOOKUP(D18,Data!B:C,2,0)</f>
        <v>V.O.Abrazivna smola</v>
      </c>
      <c r="E21" s="115"/>
      <c r="F21" s="115"/>
      <c r="G21" s="116"/>
      <c r="H21" s="7"/>
      <c r="I21" s="8"/>
    </row>
    <row r="22" spans="2:9" ht="13.5" thickBot="1">
      <c r="B22" s="99"/>
      <c r="C22" s="100"/>
      <c r="D22" s="117"/>
      <c r="E22" s="118"/>
      <c r="F22" s="118"/>
      <c r="G22" s="119"/>
      <c r="H22" s="7"/>
      <c r="I22" s="8"/>
    </row>
    <row r="23" spans="2:9" ht="3" customHeight="1" thickBot="1">
      <c r="B23" s="99"/>
      <c r="C23" s="100"/>
      <c r="D23" s="7"/>
      <c r="E23" s="7"/>
      <c r="F23" s="7"/>
      <c r="G23" s="7"/>
      <c r="H23" s="7"/>
      <c r="I23" s="8"/>
    </row>
    <row r="24" spans="2:9" ht="12.75">
      <c r="B24" s="99"/>
      <c r="C24" s="100"/>
      <c r="D24" s="91" t="str">
        <f>("*"&amp;D18&amp;"*")</f>
        <v>*4323002550*</v>
      </c>
      <c r="E24" s="92"/>
      <c r="F24" s="92"/>
      <c r="G24" s="93"/>
      <c r="H24" s="7"/>
      <c r="I24" s="8"/>
    </row>
    <row r="25" spans="2:9" ht="13.5" thickBot="1">
      <c r="B25" s="101"/>
      <c r="C25" s="102"/>
      <c r="D25" s="94"/>
      <c r="E25" s="95"/>
      <c r="F25" s="95"/>
      <c r="G25" s="96"/>
      <c r="H25" s="7"/>
      <c r="I25" s="8"/>
    </row>
    <row r="26" spans="2:9" ht="3" customHeight="1">
      <c r="B26" s="9"/>
      <c r="C26" s="7"/>
      <c r="D26" s="71"/>
      <c r="E26" s="7"/>
      <c r="F26" s="7"/>
      <c r="G26" s="7"/>
      <c r="H26" s="7"/>
      <c r="I26" s="8"/>
    </row>
    <row r="27" spans="2:9" ht="12.75">
      <c r="B27" s="82" t="s">
        <v>7</v>
      </c>
      <c r="C27" s="83"/>
      <c r="D27" s="83"/>
      <c r="E27" s="83"/>
      <c r="F27" s="84" t="s">
        <v>6</v>
      </c>
      <c r="G27" s="84"/>
      <c r="H27" s="87" t="s">
        <v>3</v>
      </c>
      <c r="I27" s="88"/>
    </row>
    <row r="28" spans="2:9" ht="3" customHeight="1">
      <c r="B28" s="9"/>
      <c r="C28" s="7"/>
      <c r="D28" s="7"/>
      <c r="E28" s="7"/>
      <c r="F28" s="69"/>
      <c r="G28" s="69"/>
      <c r="H28" s="69"/>
      <c r="I28" s="70"/>
    </row>
    <row r="29" spans="2:9" s="4" customFormat="1" ht="19.5" customHeight="1">
      <c r="B29" s="80" t="s">
        <v>5</v>
      </c>
      <c r="C29" s="5" t="s">
        <v>0</v>
      </c>
      <c r="D29" s="63" t="s">
        <v>1</v>
      </c>
      <c r="E29" s="6" t="s">
        <v>2</v>
      </c>
      <c r="F29" s="65" t="s">
        <v>57</v>
      </c>
      <c r="G29" s="65" t="s">
        <v>58</v>
      </c>
      <c r="H29" s="67" t="s">
        <v>3</v>
      </c>
      <c r="I29" s="68" t="s">
        <v>4</v>
      </c>
    </row>
    <row r="30" spans="2:9" ht="19.5" customHeight="1" thickBot="1">
      <c r="B30" s="81"/>
      <c r="C30" s="61" t="str">
        <f>VLOOKUP(D18,Data!B:AI,31)</f>
        <v>C</v>
      </c>
      <c r="D30" s="61">
        <f>VLOOKUP(D18,Data!B:AH,32,0)</f>
        <v>6</v>
      </c>
      <c r="E30" s="62">
        <f>VLOOKUP(D18,Data!B:AH,33,0)</f>
        <v>9</v>
      </c>
      <c r="F30" s="66">
        <f>VLOOKUP(D18,Data!B:M,11,0)</f>
        <v>6280</v>
      </c>
      <c r="G30" s="66">
        <f>VLOOKUP(D18,Data!B:N,13)</f>
        <v>364</v>
      </c>
      <c r="H30" s="89">
        <f>VLOOKUP(D18,Data!B:AB,27)</f>
        <v>181609</v>
      </c>
      <c r="I30" s="90"/>
    </row>
  </sheetData>
  <sheetProtection/>
  <mergeCells count="15">
    <mergeCell ref="H27:I27"/>
    <mergeCell ref="H30:I30"/>
    <mergeCell ref="E13:I13"/>
    <mergeCell ref="C2:D2"/>
    <mergeCell ref="D24:G25"/>
    <mergeCell ref="B18:C25"/>
    <mergeCell ref="B15:C16"/>
    <mergeCell ref="D15:E15"/>
    <mergeCell ref="D18:G19"/>
    <mergeCell ref="D21:G22"/>
    <mergeCell ref="B29:B30"/>
    <mergeCell ref="B27:E27"/>
    <mergeCell ref="F27:G27"/>
    <mergeCell ref="A11:B11"/>
    <mergeCell ref="A13:B13"/>
  </mergeCells>
  <printOptions horizontalCentered="1"/>
  <pageMargins left="0.3" right="0.48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37"/>
  </sheetPr>
  <dimension ref="A1:AJ4"/>
  <sheetViews>
    <sheetView workbookViewId="0" topLeftCell="A1">
      <selection activeCell="A5" sqref="A5:IV5"/>
    </sheetView>
  </sheetViews>
  <sheetFormatPr defaultColWidth="9.140625" defaultRowHeight="12.75"/>
  <cols>
    <col min="1" max="1" width="9.140625" style="60" customWidth="1"/>
    <col min="2" max="2" width="11.00390625" style="0" bestFit="1" customWidth="1"/>
    <col min="3" max="3" width="41.421875" style="0" bestFit="1" customWidth="1"/>
    <col min="4" max="4" width="8.28125" style="0" hidden="1" customWidth="1"/>
    <col min="5" max="5" width="6.57421875" style="0" hidden="1" customWidth="1"/>
    <col min="6" max="6" width="8.28125" style="0" hidden="1" customWidth="1"/>
    <col min="7" max="7" width="7.8515625" style="0" hidden="1" customWidth="1"/>
    <col min="8" max="8" width="9.421875" style="0" bestFit="1" customWidth="1"/>
    <col min="10" max="11" width="8.7109375" style="0" hidden="1" customWidth="1"/>
    <col min="12" max="12" width="8.8515625" style="0" bestFit="1" customWidth="1"/>
    <col min="13" max="13" width="17.00390625" style="0" bestFit="1" customWidth="1"/>
    <col min="15" max="15" width="7.57421875" style="0" bestFit="1" customWidth="1"/>
    <col min="16" max="26" width="0" style="0" hidden="1" customWidth="1"/>
    <col min="27" max="27" width="8.8515625" style="0" bestFit="1" customWidth="1"/>
    <col min="28" max="28" width="8.421875" style="0" bestFit="1" customWidth="1"/>
    <col min="29" max="29" width="14.8515625" style="0" bestFit="1" customWidth="1"/>
    <col min="32" max="32" width="4.421875" style="0" bestFit="1" customWidth="1"/>
    <col min="35" max="35" width="7.8515625" style="0" bestFit="1" customWidth="1"/>
    <col min="36" max="36" width="9.140625" style="73" customWidth="1"/>
  </cols>
  <sheetData>
    <row r="1" spans="1:36" ht="64.5" thickBot="1">
      <c r="A1" s="56" t="s">
        <v>8</v>
      </c>
      <c r="B1" s="10" t="s">
        <v>9</v>
      </c>
      <c r="C1" s="11" t="s">
        <v>10</v>
      </c>
      <c r="D1" s="11" t="s">
        <v>11</v>
      </c>
      <c r="E1" s="11" t="s">
        <v>12</v>
      </c>
      <c r="F1" s="11" t="s">
        <v>13</v>
      </c>
      <c r="G1" s="12" t="s">
        <v>14</v>
      </c>
      <c r="H1" s="11" t="s">
        <v>15</v>
      </c>
      <c r="I1" s="13" t="s">
        <v>16</v>
      </c>
      <c r="J1" s="14" t="s">
        <v>17</v>
      </c>
      <c r="K1" s="15" t="s">
        <v>18</v>
      </c>
      <c r="L1" s="14" t="s">
        <v>19</v>
      </c>
      <c r="M1" s="11" t="s">
        <v>20</v>
      </c>
      <c r="N1" s="11" t="s">
        <v>21</v>
      </c>
      <c r="O1" s="16" t="s">
        <v>22</v>
      </c>
      <c r="P1" s="11" t="s">
        <v>23</v>
      </c>
      <c r="Q1" s="11" t="s">
        <v>24</v>
      </c>
      <c r="R1" s="11" t="s">
        <v>25</v>
      </c>
      <c r="S1" s="16"/>
      <c r="T1" s="15"/>
      <c r="U1" s="17" t="s">
        <v>26</v>
      </c>
      <c r="V1" s="16" t="s">
        <v>27</v>
      </c>
      <c r="W1" s="16" t="s">
        <v>28</v>
      </c>
      <c r="X1" s="11" t="s">
        <v>29</v>
      </c>
      <c r="Y1" s="18" t="s">
        <v>30</v>
      </c>
      <c r="Z1" s="14" t="s">
        <v>31</v>
      </c>
      <c r="AA1" s="19" t="s">
        <v>32</v>
      </c>
      <c r="AB1" s="11" t="s">
        <v>33</v>
      </c>
      <c r="AC1" s="20" t="s">
        <v>34</v>
      </c>
      <c r="AD1" s="11" t="s">
        <v>35</v>
      </c>
      <c r="AE1" s="21" t="s">
        <v>36</v>
      </c>
      <c r="AF1" s="11" t="s">
        <v>37</v>
      </c>
      <c r="AG1" s="21" t="s">
        <v>38</v>
      </c>
      <c r="AH1" s="22" t="s">
        <v>39</v>
      </c>
      <c r="AI1" s="22" t="s">
        <v>40</v>
      </c>
      <c r="AJ1" s="72" t="s">
        <v>60</v>
      </c>
    </row>
    <row r="2" spans="1:36" ht="12.75">
      <c r="A2" s="57">
        <v>54</v>
      </c>
      <c r="B2" s="50">
        <v>42681940</v>
      </c>
      <c r="C2" s="51" t="s">
        <v>52</v>
      </c>
      <c r="D2" s="38"/>
      <c r="E2" s="39"/>
      <c r="F2" s="40"/>
      <c r="G2" s="41"/>
      <c r="H2" s="42" t="s">
        <v>42</v>
      </c>
      <c r="I2" s="41">
        <v>2</v>
      </c>
      <c r="J2" s="42"/>
      <c r="K2" s="43"/>
      <c r="L2" s="40" t="s">
        <v>50</v>
      </c>
      <c r="M2" s="52" t="s">
        <v>48</v>
      </c>
      <c r="N2" s="44">
        <v>153</v>
      </c>
      <c r="O2" s="53">
        <v>15.3</v>
      </c>
      <c r="P2" s="44"/>
      <c r="Q2" s="44"/>
      <c r="R2" s="44"/>
      <c r="S2" s="45"/>
      <c r="T2" s="46"/>
      <c r="U2" s="47"/>
      <c r="V2" s="47"/>
      <c r="W2" s="47"/>
      <c r="X2" s="40"/>
      <c r="Y2" s="48"/>
      <c r="Z2" s="40"/>
      <c r="AA2" s="54" t="e">
        <f>IF(#REF!&gt;0,IF(#REF!&lt;=120,"VISOK",IF(#REF!&gt;=480,"NIZAK","SREDNJI")),"")</f>
        <v>#REF!</v>
      </c>
      <c r="AB2" s="40" t="s">
        <v>49</v>
      </c>
      <c r="AC2" s="52" t="s">
        <v>45</v>
      </c>
      <c r="AD2" s="38"/>
      <c r="AE2" s="50">
        <v>1</v>
      </c>
      <c r="AF2" s="50" t="s">
        <v>46</v>
      </c>
      <c r="AG2" s="50">
        <v>34</v>
      </c>
      <c r="AH2" s="50">
        <v>26</v>
      </c>
      <c r="AI2" s="44" t="s">
        <v>53</v>
      </c>
      <c r="AJ2" s="73" t="s">
        <v>56</v>
      </c>
    </row>
    <row r="3" spans="1:36" ht="12.75">
      <c r="A3" s="58">
        <v>1</v>
      </c>
      <c r="B3" s="23">
        <v>46502900</v>
      </c>
      <c r="C3" s="24" t="s">
        <v>41</v>
      </c>
      <c r="D3" s="25"/>
      <c r="E3" s="26"/>
      <c r="F3" s="27"/>
      <c r="G3" s="28"/>
      <c r="H3" s="29" t="s">
        <v>42</v>
      </c>
      <c r="I3" s="28">
        <v>6</v>
      </c>
      <c r="J3" s="29"/>
      <c r="K3" s="30"/>
      <c r="L3" s="27">
        <v>6280</v>
      </c>
      <c r="M3" s="31" t="s">
        <v>43</v>
      </c>
      <c r="N3" s="32">
        <v>840</v>
      </c>
      <c r="O3" s="33">
        <v>134.4</v>
      </c>
      <c r="P3" s="32"/>
      <c r="Q3" s="32"/>
      <c r="R3" s="32"/>
      <c r="S3" s="34"/>
      <c r="T3" s="35"/>
      <c r="U3" s="36"/>
      <c r="V3" s="36"/>
      <c r="W3" s="36"/>
      <c r="X3" s="27"/>
      <c r="Y3" s="49"/>
      <c r="Z3" s="27"/>
      <c r="AA3" s="37" t="str">
        <f>IF(B3&gt;0,IF(O3&lt;=120,"VISOK",IF(O3&gt;=480,"NIZAK","SREDNJI")),"")</f>
        <v>SREDNJI</v>
      </c>
      <c r="AB3" s="27" t="s">
        <v>44</v>
      </c>
      <c r="AC3" s="31" t="s">
        <v>45</v>
      </c>
      <c r="AD3" s="25"/>
      <c r="AE3" s="23">
        <v>1</v>
      </c>
      <c r="AF3" s="23" t="s">
        <v>46</v>
      </c>
      <c r="AG3" s="23">
        <v>30</v>
      </c>
      <c r="AH3" s="23">
        <v>18</v>
      </c>
      <c r="AI3" s="32" t="s">
        <v>47</v>
      </c>
      <c r="AJ3" s="73" t="s">
        <v>56</v>
      </c>
    </row>
    <row r="4" spans="1:36" ht="12.75">
      <c r="A4" s="59">
        <v>60</v>
      </c>
      <c r="B4" s="50">
        <v>4323002550</v>
      </c>
      <c r="C4" s="51" t="s">
        <v>54</v>
      </c>
      <c r="D4" s="38"/>
      <c r="E4" s="39"/>
      <c r="F4" s="40"/>
      <c r="G4" s="41"/>
      <c r="H4" s="42" t="s">
        <v>42</v>
      </c>
      <c r="I4" s="55">
        <v>1</v>
      </c>
      <c r="J4" s="42"/>
      <c r="K4" s="43"/>
      <c r="L4" s="40">
        <v>6280</v>
      </c>
      <c r="M4" s="52" t="s">
        <v>43</v>
      </c>
      <c r="N4" s="44">
        <v>364</v>
      </c>
      <c r="O4" s="53">
        <v>72.8</v>
      </c>
      <c r="P4" s="44"/>
      <c r="Q4" s="44"/>
      <c r="R4" s="44"/>
      <c r="S4" s="45"/>
      <c r="T4" s="46"/>
      <c r="U4" s="47"/>
      <c r="V4" s="47"/>
      <c r="W4" s="47"/>
      <c r="X4" s="40"/>
      <c r="Y4" s="48"/>
      <c r="Z4" s="40"/>
      <c r="AA4" s="54" t="e">
        <f>IF(#REF!&gt;0,IF(#REF!&lt;=120,"VISOK",IF(#REF!&gt;=480,"NIZAK","SREDNJI")),"")</f>
        <v>#REF!</v>
      </c>
      <c r="AB4" s="40">
        <v>181609</v>
      </c>
      <c r="AC4" s="52" t="s">
        <v>45</v>
      </c>
      <c r="AD4" s="38"/>
      <c r="AE4" s="50">
        <v>1</v>
      </c>
      <c r="AF4" s="50" t="s">
        <v>51</v>
      </c>
      <c r="AG4" s="50">
        <v>6</v>
      </c>
      <c r="AH4" s="50">
        <v>9</v>
      </c>
      <c r="AI4" s="44" t="s">
        <v>55</v>
      </c>
      <c r="AJ4" s="73" t="s">
        <v>56</v>
      </c>
    </row>
  </sheetData>
  <autoFilter ref="A1:AJ4"/>
  <conditionalFormatting sqref="AI2:AI4 N2:N4 P1:R4">
    <cfRule type="cellIs" priority="1" dxfId="0" operator="equal" stopIfTrue="1">
      <formula>1111</formula>
    </cfRule>
  </conditionalFormatting>
  <conditionalFormatting sqref="L2:M4">
    <cfRule type="cellIs" priority="2" dxfId="0" operator="equal" stopIfTrue="1">
      <formula>"NO DATA"</formula>
    </cfRule>
  </conditionalFormatting>
  <dataValidations count="3">
    <dataValidation type="list" allowBlank="1" showInputMessage="1" showErrorMessage="1" prompt="Valori ammessi: Trim, Chassis, Final, Finish" sqref="AD2:AD4">
      <formula1>$S$3:$AA$3</formula1>
    </dataValidation>
    <dataValidation type="list" allowBlank="1" showInputMessage="1" showErrorMessage="1" prompt="Valori ammessi: SI/NO" sqref="X2:X4">
      <formula1>$R$1:$S$1</formula1>
    </dataValidation>
    <dataValidation type="list" allowBlank="1" showInputMessage="1" showErrorMessage="1" prompt="Valori ammessi: JIS1, JIS2, JIS3, JIS4, JIS5, JIT1, Ind1, Ind2, Ind3" sqref="Z2:Z4">
      <formula1>$S$2:$AA$2</formula1>
    </dataValidation>
  </dataValidation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Fiat Group Automobiles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12688AA</dc:creator>
  <cp:keywords/>
  <dc:description/>
  <cp:lastModifiedBy>12055AA</cp:lastModifiedBy>
  <cp:lastPrinted>2010-12-23T14:46:52Z</cp:lastPrinted>
  <dcterms:created xsi:type="dcterms:W3CDTF">2010-12-21T11:15:49Z</dcterms:created>
  <dcterms:modified xsi:type="dcterms:W3CDTF">2010-12-29T12:26:07Z</dcterms:modified>
  <cp:category/>
  <cp:version/>
  <cp:contentType/>
  <cp:contentStatus/>
</cp:coreProperties>
</file>