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85" yWindow="2340" windowWidth="9150" windowHeight="4140" activeTab="1"/>
  </bookViews>
  <sheets>
    <sheet name="OLYMPUS" sheetId="1" r:id="rId1"/>
    <sheet name="TRIAX" sheetId="2" r:id="rId2"/>
    <sheet name="MIO" sheetId="3" r:id="rId3"/>
    <sheet name="Sheet1" sheetId="4" r:id="rId4"/>
  </sheets>
  <definedNames/>
  <calcPr fullCalcOnLoad="1"/>
</workbook>
</file>

<file path=xl/sharedStrings.xml><?xml version="1.0" encoding="utf-8"?>
<sst xmlns="http://schemas.openxmlformats.org/spreadsheetml/2006/main" count="234" uniqueCount="114">
  <si>
    <t>OPIS</t>
  </si>
  <si>
    <t>SLIKA</t>
  </si>
  <si>
    <t>FOTOAPARATI KREATIVNA SERIJA</t>
  </si>
  <si>
    <t>FOTOAPARATI STILIZOVANA SERIJA</t>
  </si>
  <si>
    <t>FOTOAPARATI JEDNOSTAVNA SERIJA</t>
  </si>
  <si>
    <t>DIKTAFONI SA MUZIČKIM PLEJEROM</t>
  </si>
  <si>
    <t>DIKTAFONI SA PC VEZOM</t>
  </si>
  <si>
    <t>DIKTAFONI</t>
  </si>
  <si>
    <t>KARTICE</t>
  </si>
  <si>
    <t>PUNJAČI</t>
  </si>
  <si>
    <r>
      <rPr>
        <b/>
        <sz val="9"/>
        <color indexed="8"/>
        <rFont val="Arial"/>
        <family val="2"/>
      </rPr>
      <t>TRIAXPOWER Punjač TP2078 + 4 AAx2800mAh</t>
    </r>
    <r>
      <rPr>
        <sz val="7"/>
        <color indexed="8"/>
        <rFont val="Arial"/>
        <family val="2"/>
      </rPr>
      <t xml:space="preserve">                                                                                     Mogućnost punjenja AA i AAA baterija;4 AA baterije od 2800mAh;CAR KIT (mogućnost punjenja u kolima);Kontrolisana struja punjenja od max 800mA (vreme potrebno da se napune baterije od 2800mAh 4 sata);Mogućnost pražnjenja baterija </t>
    </r>
  </si>
  <si>
    <r>
      <rPr>
        <b/>
        <sz val="9"/>
        <color indexed="8"/>
        <rFont val="Arial"/>
        <family val="2"/>
      </rPr>
      <t>TRIAXPOWER Punjač TP1281-5 + 4 AAx2000mAh</t>
    </r>
    <r>
      <rPr>
        <sz val="7"/>
        <color indexed="8"/>
        <rFont val="Arial"/>
        <family val="2"/>
      </rPr>
      <t xml:space="preserve">                                                                                    Mogućnost punjenja AA i AAA baterija;4 AA baterije od 2000mAh;Struja punjenja 250mA </t>
    </r>
  </si>
  <si>
    <r>
      <rPr>
        <b/>
        <sz val="9"/>
        <color indexed="8"/>
        <rFont val="Arial"/>
        <family val="2"/>
      </rPr>
      <t>TRIAXPOWER Punjač TP1282 + 2 AAx2200mAh</t>
    </r>
    <r>
      <rPr>
        <sz val="7"/>
        <color indexed="8"/>
        <rFont val="Arial"/>
        <family val="2"/>
      </rPr>
      <t xml:space="preserve">                                                                                        Mogućnost punjenja AA i AAA baterija;2 AA baterije od 2200mAh;Struja punjenja 250mA </t>
    </r>
  </si>
  <si>
    <t>BATERIJE</t>
  </si>
  <si>
    <r>
      <rPr>
        <b/>
        <sz val="9"/>
        <color indexed="8"/>
        <rFont val="Arial"/>
        <family val="2"/>
      </rPr>
      <t>TRIAXPOWER eneReady AA 4x2200mAh</t>
    </r>
    <r>
      <rPr>
        <sz val="7"/>
        <color indexed="8"/>
        <rFont val="Arial"/>
        <family val="2"/>
      </rPr>
      <t xml:space="preserve">                                                                                     Punjive “eneReady” baterije;Baterije su napunjene i spremne za koriscenje, mali koeficijent samopraznjenja (15% za godinu dana)</t>
    </r>
  </si>
  <si>
    <r>
      <rPr>
        <b/>
        <sz val="9"/>
        <color indexed="8"/>
        <rFont val="Arial"/>
        <family val="2"/>
      </rPr>
      <t>TRIAXPOWER AA 4x2800mAh</t>
    </r>
    <r>
      <rPr>
        <sz val="7"/>
        <color indexed="8"/>
        <rFont val="Arial"/>
        <family val="2"/>
      </rPr>
      <t xml:space="preserve">                                                                                    Punjive Ni-Mh AA baterije kapaciteta 2800 mAh 4kom</t>
    </r>
  </si>
  <si>
    <r>
      <rPr>
        <b/>
        <sz val="9"/>
        <color indexed="8"/>
        <rFont val="Arial"/>
        <family val="2"/>
      </rPr>
      <t>TRIAXPOWER eneReady AAA 4x900 mAh</t>
    </r>
    <r>
      <rPr>
        <sz val="7"/>
        <color indexed="8"/>
        <rFont val="Arial"/>
        <family val="2"/>
      </rPr>
      <t xml:space="preserve">                                                                                   Punjive “eneReady” baterije;Baterije su napunjene i spremne za koriscenje, mali koeficijent samopraznjenja (15% za godinu dana)</t>
    </r>
  </si>
  <si>
    <r>
      <rPr>
        <b/>
        <sz val="9"/>
        <color indexed="8"/>
        <rFont val="Arial"/>
        <family val="2"/>
      </rPr>
      <t xml:space="preserve">TRIAXPOWER AAA 4x900mAh  </t>
    </r>
    <r>
      <rPr>
        <sz val="7"/>
        <color indexed="8"/>
        <rFont val="Arial"/>
        <family val="2"/>
      </rPr>
      <t xml:space="preserve">                                                                                 Punjive Ni-Mh AAA baterije kapaciteta 900 mAh 4kom</t>
    </r>
  </si>
  <si>
    <t>NAVIGACIJE</t>
  </si>
  <si>
    <r>
      <rPr>
        <b/>
        <sz val="9"/>
        <color indexed="8"/>
        <rFont val="Arial"/>
        <family val="2"/>
      </rPr>
      <t>MIO MOOV 200 Adria Tour (mape Sl, Cro, BiH, Srb)</t>
    </r>
    <r>
      <rPr>
        <sz val="7"/>
        <color indexed="8"/>
        <rFont val="Arial"/>
        <family val="2"/>
      </rPr>
      <t xml:space="preserve">                                                                                  CPU Samsung 2443, Radni takt 400 MHz, Ekran 3,5", Max. rezolucija 320x240, GPS chipset SIRF III, Memorija 256 ili 512MB, čitač SD kartica. Baterija Li-Ion 720mAh. Dimenzije: 98x83x17, 7mm. Auto oprema: držač, auto punjač, USB kabl. Karte: Slovenia, Croatia, Bosnia, Montenegro, Serbia</t>
    </r>
  </si>
  <si>
    <r>
      <rPr>
        <b/>
        <sz val="9"/>
        <color indexed="8"/>
        <rFont val="Arial"/>
        <family val="2"/>
      </rPr>
      <t>NAV MIO MOOV M400 Europe</t>
    </r>
    <r>
      <rPr>
        <sz val="7"/>
        <color indexed="8"/>
        <rFont val="Arial"/>
        <family val="2"/>
      </rPr>
      <t xml:space="preserve">                                                                                   Moov M400 Europe,Vrsta PND,CPU Samsung 2443,Radni takt 400 MHz,Ekran 4,3",Max. rezolucija 480x272,GPS chipset SIRF III,Softver Karte Europe (Austrija, Belgija, Danska, Velika Britanija, Irska, Italija, Njemačka, Gibraltar, Nizozemska, Norveška, Portugal, San Marino, Švicarska, Švedska, Vatikan, Monako, Malta, Luksemburg, Andora, Bugarska, Hrvatska, Češka, Estonija, Grčka, Mađerska, Latvija, Slovačka, Slovenija, Turska, Albanija, Bjelorusija, Bosna i Hercegovina, Makedonija, Moldavija, Srbija i Crna Gora, Ukrajna, ROM memorija  2048 MB, RAM memorija  128 MB, Baterija Li-Ion, 720 mAh
</t>
    </r>
  </si>
  <si>
    <r>
      <rPr>
        <b/>
        <sz val="9"/>
        <color indexed="8"/>
        <rFont val="Arial"/>
        <family val="2"/>
      </rPr>
      <t>NAV MIO MOOV M400 Adriatic</t>
    </r>
    <r>
      <rPr>
        <sz val="7"/>
        <color indexed="8"/>
        <rFont val="Arial"/>
        <family val="2"/>
      </rPr>
      <t xml:space="preserve">                                                                                Moov M400 Adriatic,Vrsta PND,CPU Samsung 2443,Radni takt 400 MHz,Ekran 4,3",Max.rezolucija 480x272,GPS chipset SIRF III,Softver Karte Hrvatske,Slovenije,Srbije i Crne Gore,Bosne i Hercegovine i glavne rute zapadne Europe,ROM memorija 2048 MB,RAM memorija 128 MB,Baterija Li-Ion,720 mAh
</t>
    </r>
  </si>
  <si>
    <t>EAN</t>
  </si>
  <si>
    <t>DIGITALNI DIKTAFONI za TRANSKRIPCIJE</t>
  </si>
  <si>
    <t>ADAPTERI / KUTIJE</t>
  </si>
  <si>
    <t>BAT TRIAXPOWER Kutijica za AA/AAA baterije</t>
  </si>
  <si>
    <t>BAT TRIAXPOWER Adapter 2181 C</t>
  </si>
  <si>
    <t>BAT TRIAXPOWER Adapter 2181 D</t>
  </si>
  <si>
    <t>0236653  0236655  0236626  0236654</t>
  </si>
  <si>
    <t>0236627  0236628  0236629  0236630</t>
  </si>
  <si>
    <r>
      <rPr>
        <b/>
        <sz val="9"/>
        <color indexed="8"/>
        <rFont val="Arial"/>
        <family val="2"/>
      </rPr>
      <t>MIO MOOV S760, full EU-44 zemlje</t>
    </r>
    <r>
      <rPr>
        <sz val="7"/>
        <color indexed="8"/>
        <rFont val="Arial"/>
        <family val="2"/>
      </rPr>
      <t xml:space="preserve">                                                                                    MOOV S760, Ekran 7", SIRF III, Mio Spirit softwvare, detaljna karta Evrope,walking mode,upozorenja o sigurnosnim kamerama,Explore mode,Fm odašiljač,MP3 i videoplayer,geo-označavanjefotografija, trodimenzionalni pikaz znamenitosti</t>
    </r>
  </si>
  <si>
    <r>
      <rPr>
        <b/>
        <sz val="9"/>
        <color indexed="8"/>
        <rFont val="Arial"/>
        <family val="2"/>
      </rPr>
      <t>MIO MOOV S568, full EU-44 zemlje</t>
    </r>
    <r>
      <rPr>
        <sz val="7"/>
        <color indexed="8"/>
        <rFont val="Arial"/>
        <family val="2"/>
      </rPr>
      <t xml:space="preserve">                                                                                       MOOV S568, Ekran 4,7", SIRF III, Mio Spirit softwvare,detaljna karta Europe,walking mode,upozorenja o sigurnosnim kamerama,Explore mode,Fm odašiljač,MP3 i video player,geo-označavanje fotografija,  trodimenzionalni pikaz znamenitosti              
</t>
    </r>
  </si>
  <si>
    <r>
      <rPr>
        <b/>
        <sz val="9"/>
        <color indexed="8"/>
        <rFont val="Arial"/>
        <family val="2"/>
      </rPr>
      <t>NAV MIO MOOV M300 Adriatic</t>
    </r>
    <r>
      <rPr>
        <sz val="7"/>
        <color indexed="8"/>
        <rFont val="Arial"/>
        <family val="2"/>
      </rPr>
      <t xml:space="preserve">                                                                                Moov M300, Vrsta PND, CPU Samsung 2443, Radni takt  400 MHz, Ekran 3,5", Max. rezolucija 320x240, GPS chipset SIRF III, Softver Karte Srbije,Hrvatske,Slovenije,Bosne,Crne Gore i Bugarske, ROM memorija  1024MB, RAM memorija  64MB, Baterija Li-Ion, 720 mAh
</t>
    </r>
  </si>
  <si>
    <t>faktor</t>
  </si>
  <si>
    <t xml:space="preserve">ref.cena </t>
  </si>
  <si>
    <t>marza</t>
  </si>
  <si>
    <t>iznos marze</t>
  </si>
  <si>
    <r>
      <rPr>
        <b/>
        <sz val="9"/>
        <color indexed="8"/>
        <rFont val="Arial"/>
        <family val="2"/>
      </rPr>
      <t>TRIAXPOWER Punjač TP6178 + 4 AAx2800mAh</t>
    </r>
    <r>
      <rPr>
        <sz val="7"/>
        <color indexed="8"/>
        <rFont val="Arial"/>
        <family val="2"/>
      </rPr>
      <t xml:space="preserve">                                      Mogućnost punjenja AA i AAA baterija;Mogućnost pražnjenja baterije;4 AA baterije od 2800mAh;CAR KIT (mogućnost punjenja u kolima);4 nezavisna kanala za punjenje;Kontrolisana struja punjenja od max 1000mA (vreme potrebno da se napune baterije od 2800mAh 3.5 sata);LCD displej;Zvučna indikacija neispravne baterije;Mogućnost rada sa odvojenim kanalima (dok se jedna baterije puni, istovremeno prazni drugu bateriju) 
</t>
    </r>
  </si>
  <si>
    <r>
      <rPr>
        <b/>
        <sz val="9"/>
        <color indexed="8"/>
        <rFont val="Arial"/>
        <family val="2"/>
      </rPr>
      <t>MIO MOOV S555 full EU</t>
    </r>
    <r>
      <rPr>
        <sz val="7"/>
        <color indexed="8"/>
        <rFont val="Arial"/>
        <family val="2"/>
      </rPr>
      <t xml:space="preserve">                                                                                            CPU Samsung S3C2450, Radni takt 400 MHz, Ekran 4,7", Max. rezolucija 480x272, Memorija 2GB, čitač micro SD kartica, Bluetooth. Baterija Li-Ion 720mAh. Dimenzije: 132x85x13,95mm. Auto oprema: držač, auto punjač, USB kabl. Karte: 40 zemalja Evrope                  
</t>
    </r>
  </si>
  <si>
    <r>
      <rPr>
        <b/>
        <sz val="9"/>
        <color indexed="8"/>
        <rFont val="Arial"/>
        <family val="2"/>
      </rPr>
      <t>MIO MOOV S505 full EU</t>
    </r>
    <r>
      <rPr>
        <sz val="7"/>
        <color indexed="8"/>
        <rFont val="Arial"/>
        <family val="2"/>
      </rPr>
      <t xml:space="preserve">                                                                                            CPU Samsung S3C2450, Radni takt 400 MHz, Ekran 4,7", Max. rezolucija 480x272, Memorija 2GB, čitač micro SD kartica. Baterija Li-Ion 720mAh. Dimenzije: 132x85x13,95mm. Auto oprema: držač, auto punjač, USB kabl. Karte: 40 zemalja Evrope                 
</t>
    </r>
  </si>
  <si>
    <r>
      <rPr>
        <b/>
        <sz val="10"/>
        <color indexed="8"/>
        <rFont val="Arial"/>
        <family val="2"/>
      </rPr>
      <t xml:space="preserve">OLYMPUS Picture card M-XD 1GMP (E30)                                                                                
                                                                                      </t>
    </r>
    <r>
      <rPr>
        <sz val="10"/>
        <color indexed="8"/>
        <rFont val="Arial"/>
        <family val="2"/>
      </rPr>
      <t xml:space="preserve">     
                                                                                            </t>
    </r>
  </si>
  <si>
    <r>
      <rPr>
        <b/>
        <sz val="10"/>
        <color indexed="8"/>
        <rFont val="Arial"/>
        <family val="2"/>
      </rPr>
      <t xml:space="preserve">OLYMPUS Picture card M-XD2GMP (E30)                                                                                 
                                                                                      </t>
    </r>
    <r>
      <rPr>
        <sz val="10"/>
        <color indexed="8"/>
        <rFont val="Arial"/>
        <family val="2"/>
      </rPr>
      <t xml:space="preserve">     
                                                                                            </t>
    </r>
  </si>
  <si>
    <r>
      <rPr>
        <b/>
        <sz val="9"/>
        <color indexed="8"/>
        <rFont val="Arial"/>
        <family val="2"/>
      </rPr>
      <t xml:space="preserve">OLYMPUS VN-6500                                                                                            </t>
    </r>
    <r>
      <rPr>
        <sz val="9"/>
        <color indexed="8"/>
        <rFont val="Arial"/>
        <family val="2"/>
      </rPr>
      <t>3 kvalitete snimanja (HQ/SP/LP);Aktiviranje snimanja glasom (VCVA);AAA baterije</t>
    </r>
    <r>
      <rPr>
        <b/>
        <sz val="9"/>
        <color indexed="8"/>
        <rFont val="Arial"/>
        <family val="2"/>
      </rPr>
      <t xml:space="preserve">
                                                                                      </t>
    </r>
    <r>
      <rPr>
        <sz val="9"/>
        <color indexed="8"/>
        <rFont val="Arial"/>
        <family val="2"/>
      </rPr>
      <t xml:space="preserve">     
                                                                                            </t>
    </r>
  </si>
  <si>
    <r>
      <rPr>
        <b/>
        <sz val="9"/>
        <color indexed="8"/>
        <rFont val="Arial"/>
        <family val="2"/>
      </rPr>
      <t xml:space="preserve">OLYMPUS VN-5500                                                                                            </t>
    </r>
    <r>
      <rPr>
        <sz val="9"/>
        <color indexed="8"/>
        <rFont val="Arial"/>
        <family val="2"/>
      </rPr>
      <t>3 kvalitete snimanja (HQ/SP/LP);Aktiviranje snimanja glasom (VCVA);AAA baterije</t>
    </r>
    <r>
      <rPr>
        <b/>
        <sz val="9"/>
        <color indexed="8"/>
        <rFont val="Arial"/>
        <family val="2"/>
      </rPr>
      <t xml:space="preserve">
                                                                                      </t>
    </r>
    <r>
      <rPr>
        <sz val="9"/>
        <color indexed="8"/>
        <rFont val="Arial"/>
        <family val="2"/>
      </rPr>
      <t xml:space="preserve">     
                                                                                            </t>
    </r>
  </si>
  <si>
    <r>
      <rPr>
        <b/>
        <sz val="8"/>
        <color indexed="8"/>
        <rFont val="Arial"/>
        <family val="2"/>
      </rPr>
      <t xml:space="preserve">OLYMPUS WS-450S                                                                                             </t>
    </r>
    <r>
      <rPr>
        <sz val="8"/>
        <color indexed="8"/>
        <rFont val="Arial"/>
        <family val="2"/>
      </rPr>
      <t xml:space="preserve">  Uređaj za masovno snimanje podataka - muzika, zapisi, slike, podaci&amp;dokumenti;1GB ugrađene memorije / do 272 sata snimanja (LP način);USB priključak na izvlačenje;5 mapa za čuvanje zapisa, 200 zapisa po mapi;ugrađeni stereo mikrofon;ugrađeni zvučnik;Stereo slušalice;AAA baterije   
                                                                                            </t>
    </r>
  </si>
  <si>
    <r>
      <rPr>
        <b/>
        <sz val="8"/>
        <color indexed="8"/>
        <rFont val="Arial"/>
        <family val="2"/>
      </rPr>
      <t xml:space="preserve">OLYMPUS VN-7800PC                                                                                             </t>
    </r>
    <r>
      <rPr>
        <sz val="8"/>
        <color indexed="8"/>
        <rFont val="Arial"/>
        <family val="2"/>
      </rPr>
      <t>USB priključak za brz prenos na PC;1GB;Visok kvalitet zvuka: WMA format zapisa;5 mapa za čuvanje zapisa, 200 zapisa po mapi;Isporučuju se s ME-52W mikrofonom za smanjenje buke;Slušalice;torbica;AAA baterije</t>
    </r>
    <r>
      <rPr>
        <b/>
        <sz val="8"/>
        <color indexed="8"/>
        <rFont val="Arial"/>
        <family val="2"/>
      </rPr>
      <t xml:space="preserve">
                                                                                      </t>
    </r>
    <r>
      <rPr>
        <sz val="8"/>
        <color indexed="8"/>
        <rFont val="Arial"/>
        <family val="2"/>
      </rPr>
      <t xml:space="preserve">     
                                                                                            </t>
    </r>
  </si>
  <si>
    <r>
      <rPr>
        <b/>
        <sz val="8"/>
        <color indexed="8"/>
        <rFont val="Arial"/>
        <family val="2"/>
      </rPr>
      <t xml:space="preserve">OLYMPUS VN-6800PC                                                                                            </t>
    </r>
    <r>
      <rPr>
        <sz val="8"/>
        <color indexed="8"/>
        <rFont val="Arial"/>
        <family val="2"/>
      </rPr>
      <t>USB priključak za brz prenos na PC;1GB;Visok kvalitet zvuka: WMA format zapisa;5 mapa za čuvanje zapisa, 200 zapisa po mapi;torbica;AAA baterije</t>
    </r>
    <r>
      <rPr>
        <b/>
        <sz val="8"/>
        <color indexed="8"/>
        <rFont val="Arial"/>
        <family val="2"/>
      </rPr>
      <t xml:space="preserve">
                                                                                      </t>
    </r>
    <r>
      <rPr>
        <sz val="8"/>
        <color indexed="8"/>
        <rFont val="Arial"/>
        <family val="2"/>
      </rPr>
      <t xml:space="preserve">     
                                                                                            </t>
    </r>
  </si>
  <si>
    <r>
      <rPr>
        <b/>
        <sz val="8"/>
        <color indexed="8"/>
        <rFont val="Arial"/>
        <family val="2"/>
      </rPr>
      <t xml:space="preserve">OLYMPUS VN-5500PC                                                                                            </t>
    </r>
    <r>
      <rPr>
        <sz val="8"/>
        <color indexed="8"/>
        <rFont val="Arial"/>
        <family val="2"/>
      </rPr>
      <t>USB priključak za brz prenos na PC;512MB;Visok kvalitet zvuka: WMA format zapisa;5 mapa za čuvanje zapisa, 200 zapisa po mapi;AAA baterije</t>
    </r>
    <r>
      <rPr>
        <b/>
        <sz val="8"/>
        <color indexed="8"/>
        <rFont val="Arial"/>
        <family val="2"/>
      </rPr>
      <t xml:space="preserve">
                                                                                      </t>
    </r>
    <r>
      <rPr>
        <sz val="8"/>
        <color indexed="8"/>
        <rFont val="Arial"/>
        <family val="2"/>
      </rPr>
      <t xml:space="preserve">     
                                                                                            </t>
    </r>
  </si>
  <si>
    <r>
      <rPr>
        <b/>
        <sz val="8"/>
        <color indexed="8"/>
        <rFont val="Arial"/>
        <family val="2"/>
      </rPr>
      <t xml:space="preserve">OLYMPUS WS-560M   </t>
    </r>
    <r>
      <rPr>
        <sz val="8"/>
        <color indexed="8"/>
        <rFont val="Arial"/>
        <family val="2"/>
      </rPr>
      <t xml:space="preserve">                                                                                              Uređaj za masovno snimanje podataka - muzika, zapisi, slike, podaci&amp;dokumenti;4GB interne memorije / više od 1000 sata snimanja (LP način)USB priključak na izvlačenje;5 mapa za snimanje zapisa, 200 zapisa po mapi;ugrađeni zvučnik;Ugrađeni stereo mikrofon;Visoko kvalitetna reprodukcija WMA/MP3/WAV datoteka  
 Slušalice, Punjiva Ni-Mh baterija</t>
    </r>
  </si>
  <si>
    <r>
      <rPr>
        <b/>
        <sz val="8"/>
        <color indexed="8"/>
        <rFont val="Arial"/>
        <family val="2"/>
      </rPr>
      <t xml:space="preserve">OLYMPUS WS-550M   </t>
    </r>
    <r>
      <rPr>
        <sz val="8"/>
        <color indexed="8"/>
        <rFont val="Arial"/>
        <family val="2"/>
      </rPr>
      <t xml:space="preserve">                                                                                              Uređaj za masovno snimanje podataka - muzika, zapisi, slike, podaci&amp;dokumenti;2GB interne memorije / do 544 sata snimanja (LP način)USB priključak na izvlačenje;5 mapa za snimanje zapisa, 200 zapisa po mapi;ugrađeni zvučnik;Ugrađeni stereo mikrofon;Visoko kvalitetna reprodukcija WMA/MP3/WAV datoteka 
 Slušalice, Punjiva Ni-Mh baterija</t>
    </r>
  </si>
  <si>
    <r>
      <rPr>
        <b/>
        <sz val="8"/>
        <color indexed="8"/>
        <rFont val="Arial"/>
        <family val="2"/>
      </rPr>
      <t xml:space="preserve">AS-2400 </t>
    </r>
    <r>
      <rPr>
        <sz val="8"/>
        <color indexed="8"/>
        <rFont val="Arial"/>
        <family val="2"/>
      </rPr>
      <t xml:space="preserve">                                                                                                                 Uključena RS-28 nožna pedala, E-102 slušalice i transkripcijski softver,Upravljanje DSSPro, DSS, WAV, WMA, i MP3 zvučnim datotekama,Pojedinačno razvrstavanje/organizacija diktata i dokumenata,Dodavanje novih pod-mapa u diktacijsku mapu,Smanjenje šuma,Kontrola brzine reprodukcije,Intro skeniranje,Automatsko pokretanje prilikom spajanja diktafona</t>
    </r>
  </si>
  <si>
    <r>
      <rPr>
        <b/>
        <sz val="8"/>
        <color indexed="8"/>
        <rFont val="Arial"/>
        <family val="2"/>
      </rPr>
      <t>DS-2400</t>
    </r>
    <r>
      <rPr>
        <sz val="8"/>
        <color indexed="8"/>
        <rFont val="Arial"/>
        <family val="2"/>
      </rPr>
      <t xml:space="preserve">                                                                                                                Snimanje u visokoj kompresiji,visoko-kvalitetan DSS Pro format,Preko 157 sati snimanja na isporučenu 1GB SD karticu,Umetanje / Prebrisavanje diktata, parcijalno brisanje,Do 5 mapa za upravljanje zapisima (svaka može sačuvati do 200 datoteka),Nivo osetljivosti mikrofona: CONF / DICT,USB 2.0 Hi-Speed, USB kompozitni uređaj (Snimanje/Audio/HID class),USB mikrofon/zvučnik u potpunosti dvostruki,Direktni diktati na PC putem USB kabla</t>
    </r>
  </si>
  <si>
    <r>
      <t>OLYMPUS FE-26 + Torbica + Micro SD 4GB</t>
    </r>
    <r>
      <rPr>
        <sz val="8"/>
        <color indexed="8"/>
        <rFont val="Arial"/>
        <family val="2"/>
      </rPr>
      <t xml:space="preserve">                                                                                            12 MPix, 4000x3000, Optički zoom 3x, Digitalni zoom 4x, objektiv 36-108mm ISO 100 - 1600,Auto, Ekran 2,7", Snimanje videa 640x480, 30 fps, Integrisana memorija  19 MB, Format microSD,xD, 2xAA baterije</t>
    </r>
  </si>
  <si>
    <r>
      <t xml:space="preserve">OLYMPUS FE-46 + Torbica </t>
    </r>
    <r>
      <rPr>
        <sz val="8"/>
        <color indexed="8"/>
        <rFont val="Arial"/>
        <family val="2"/>
      </rPr>
      <t xml:space="preserve">                                                                                            12 MPix, 4000x3000, Optički zoom 5x, Digitalni zoom 4x, objektiv 36-180mm ISO 100 - 1600,Auto, Ekran 2,7", Snimanje videa 640x480, 30 fps, sa zvukom, Integrisana memorija  19 MB, Format microSD,xD, 2xAA baterije</t>
    </r>
  </si>
  <si>
    <r>
      <t>OLYMPUS X925</t>
    </r>
    <r>
      <rPr>
        <sz val="8"/>
        <color indexed="8"/>
        <rFont val="Arial"/>
        <family val="2"/>
      </rPr>
      <t xml:space="preserve">                                                                                                          12 MPix, 4000x3000, Optički zoom 4x, Digitalni zoom 4x,širokougaoni objektiv 26,3-105mm ISO 100 - 1600,Auto, Ekran 2,7", Snimanje videa 640x480, 30 fps, sa zvukom, Integrisana memorija  19 MB, Format microSD,xD, Li-ion baterije sa punjačem</t>
    </r>
  </si>
  <si>
    <r>
      <t xml:space="preserve">OLYMPUS FE-47 Black/Red/Silver/Blue + Torbica </t>
    </r>
    <r>
      <rPr>
        <sz val="8"/>
        <color indexed="8"/>
        <rFont val="Arial"/>
        <family val="2"/>
      </rPr>
      <t xml:space="preserve">                                                                                            14 MPix,4288x32160,Optički zoom 5x,Digitalni zoom 4x,objektiv 36-180mm,ISO 100 - 1600,Auto,Ekran 2,7",Snimanje videa AVI Movie 640x480,30 fps, sa zvukom,Integrisana memorija  18 MB, Format SD,SDHC,2xAA baterije,97.6x60.7x27.3mm,174g(bez baterije i kartice)</t>
    </r>
  </si>
  <si>
    <r>
      <t>OLYMPUS FE-4030 Grey/Blue/Pink/White</t>
    </r>
    <r>
      <rPr>
        <sz val="8"/>
        <color indexed="8"/>
        <rFont val="Arial"/>
        <family val="2"/>
      </rPr>
      <t xml:space="preserve">                                                                                             14 MPix, 4288x32160, Optički zoom 4x, Digitalni zoom 4x,objektiv širokougaoni zoom 26-105mm, ISO 64, 100, 200, 400, 800, 1600,Auto, Ekran 2,7", Snimanje videa 640x480, 30 fps, sa zvukom, Integrisana memorija  46 MB, Format SD,SDHC, Li-ion baterije sa punjačem,92,5x55,5x21,6mm,116 g (uključujući bateriju i memorijsku karticu)</t>
    </r>
  </si>
  <si>
    <r>
      <t xml:space="preserve">OLYMPUS µ TOUGH-3000 Red/Blue/Pink/Green   </t>
    </r>
    <r>
      <rPr>
        <sz val="8"/>
        <color indexed="8"/>
        <rFont val="Arial"/>
        <family val="2"/>
      </rPr>
      <t xml:space="preserve">                                                                                                12 MPix, 4000x3000, Optički zoom 3,6x, Digitalni zoom 5x, širokougaoni zoom 28-102mm,waterproof, 1.5m shockproof, -10°C freezeproof, ISO 64, 100, 200, 400, 800, 1600,Auto, Ekran 2,7", Snimanje videa MPEG-4 720P, Integrisana memorija 1 GB, Format SD,SDHC, Li-ion baterije sa punjačem,95,9x65x23,4mm,159 g (uključujući bateriju i memorijsku karticu)  </t>
    </r>
  </si>
  <si>
    <r>
      <t xml:space="preserve">OLYMPUS µ-5010 Silver/Blue/Pink   </t>
    </r>
    <r>
      <rPr>
        <sz val="8"/>
        <color indexed="8"/>
        <rFont val="Arial"/>
        <family val="2"/>
      </rPr>
      <t xml:space="preserve">                                                                                                14 MPix, 4288x3216, Optički zoom 5x, Digitalni zoom 5x, širokougaoni zoom 26-130mm ISO 64, 100, 200, 400, 800, 1600,Auto, Ekran 2,7", Snimanje videa MPEG-4 720P, Integrisana memorija 1 GB, Format SD,SDHC, Li-ion baterije sa punjačem,94,7x55,8x19,9mm,126 g (uključujući bateriju i memorijsku karticu)  </t>
    </r>
  </si>
  <si>
    <r>
      <t>OLYMPUS µ-7040 Silver/Blue/Pink</t>
    </r>
    <r>
      <rPr>
        <sz val="8"/>
        <color indexed="8"/>
        <rFont val="Arial"/>
        <family val="2"/>
      </rPr>
      <t xml:space="preserve">                                                                                             14 MPix, 4288x3216, Optički zoom 7x, Digitalni zoom 5x, širokougaoni zoom 28-196mm ISO 64, 100, 200, 400, 800, 1600,Auto, Ekran 2,7", Snimanje videa MPEG-4 720P, Integrisana memorija  2 GB, Format SD,SDHC, Li-ion baterije sa punjačem,94,5x55,5x25,9mm,144 g (uključujući bateriju i memorijsku karticu)  </t>
    </r>
  </si>
  <si>
    <r>
      <t>OLYMPUS µ-9010  Black/Champagne Gold</t>
    </r>
    <r>
      <rPr>
        <sz val="8"/>
        <color indexed="8"/>
        <rFont val="Arial"/>
        <family val="2"/>
      </rPr>
      <t xml:space="preserve">                                                                                              14 MPix, 4288x3216, Optički zoom 10x, Digitalni zoom 5x, širokougaoni zoom 28-280mm ISO 64, 100, 200, 400, 800, 1600,Auto, Ekran 2,7", Snimanje videa MPEG-4 720P, Integrisana memorija  2 GB, Format SD,SDHC, Li-ion baterije sa punjačem,94,0x57,6x31,1mm,171 g (uključujući bateriju i memorijsku karticu)  </t>
    </r>
  </si>
  <si>
    <r>
      <t xml:space="preserve">OLYMPUS SP-600UZ         </t>
    </r>
    <r>
      <rPr>
        <sz val="8"/>
        <color indexed="8"/>
        <rFont val="Arial"/>
        <family val="2"/>
      </rPr>
      <t xml:space="preserve">                                                                                                12 MPix,4000x3000, Optički zoom 15x, Digitalni zoom 5x,širokougaoni objektiv 28-420mm(35mm) ISO 100,1600,Auto,Ekran 2,7",Snimanje videa MPEG-4,720P,Integrisana memorija 1GB, Format SD,SDHC,4x AA baterije</t>
    </r>
  </si>
  <si>
    <t>RABAT</t>
  </si>
  <si>
    <t>NETO</t>
  </si>
  <si>
    <t>ŠIFRA</t>
  </si>
  <si>
    <t> 0691725</t>
  </si>
  <si>
    <t> 0692000</t>
  </si>
  <si>
    <t> 0693044</t>
  </si>
  <si>
    <t> 0693362</t>
  </si>
  <si>
    <t> 0693361</t>
  </si>
  <si>
    <t> 0693962</t>
  </si>
  <si>
    <t> 0694022</t>
  </si>
  <si>
    <t> 0694023</t>
  </si>
  <si>
    <t>0232245734</t>
  </si>
  <si>
    <t>023224504</t>
  </si>
  <si>
    <t>023224503</t>
  </si>
  <si>
    <t>023224505</t>
  </si>
  <si>
    <t>0232245466</t>
  </si>
  <si>
    <t>023224502</t>
  </si>
  <si>
    <t>0232245011</t>
  </si>
  <si>
    <t>023224501</t>
  </si>
  <si>
    <t>0232245012</t>
  </si>
  <si>
    <t>0232245013</t>
  </si>
  <si>
    <t>0232245014</t>
  </si>
  <si>
    <t xml:space="preserve">OLYMPUS T-100+Case                                                                                           12 megapiksela,3x optički zum,Punjiva Li-ion baterija,LCD dijagonale 2,4“,Video zapis sa zvukom,USB punjenje baterije,Prepoznavanje lica, magični filteri,ISO 100 - 1600,Softver i meni na srpskom jeziku,Garancija 2 godine za fotoaparat 
</t>
  </si>
  <si>
    <t>0232245770</t>
  </si>
  <si>
    <t>0232245771</t>
  </si>
  <si>
    <t>02322457911</t>
  </si>
  <si>
    <t>03837092</t>
  </si>
  <si>
    <t>03832192</t>
  </si>
  <si>
    <t>03612492</t>
  </si>
  <si>
    <t>03611292</t>
  </si>
  <si>
    <t>02351391</t>
  </si>
  <si>
    <t>036137921</t>
  </si>
  <si>
    <t>0236627</t>
  </si>
  <si>
    <t>0236653</t>
  </si>
  <si>
    <t>02348451</t>
  </si>
  <si>
    <t>02348391</t>
  </si>
  <si>
    <t>02348051</t>
  </si>
  <si>
    <t>02335421</t>
  </si>
  <si>
    <t>0232245791</t>
  </si>
  <si>
    <t>0232245790</t>
  </si>
  <si>
    <t>0232245851</t>
  </si>
  <si>
    <t>0232245850</t>
  </si>
  <si>
    <t>0231401</t>
  </si>
  <si>
    <t>0231402</t>
  </si>
  <si>
    <t xml:space="preserve">MP cena </t>
  </si>
  <si>
    <t xml:space="preserve">VP cena </t>
  </si>
  <si>
    <t>MP cena</t>
  </si>
  <si>
    <t>VP cena</t>
  </si>
  <si>
    <t>PDV</t>
  </si>
  <si>
    <t xml:space="preserve">ŠIFRA </t>
  </si>
  <si>
    <t>NABAVNA</t>
  </si>
  <si>
    <t>STANJE</t>
  </si>
</sst>
</file>

<file path=xl/styles.xml><?xml version="1.0" encoding="utf-8"?>
<styleSheet xmlns="http://schemas.openxmlformats.org/spreadsheetml/2006/main">
  <numFmts count="3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00_);\-#,##0.00"/>
    <numFmt numFmtId="173" formatCode="_(* #,##0_);_(* \(#,##0\);_(* &quot;-&quot;_);_(@_)"/>
    <numFmt numFmtId="174" formatCode="#"/>
    <numFmt numFmtId="175" formatCode="0######"/>
    <numFmt numFmtId="176" formatCode="0#########"/>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 &quot;Din.&quot;"/>
    <numFmt numFmtId="183" formatCode="#,##0.00\ &quot;Din.&quot;"/>
    <numFmt numFmtId="184" formatCode="#,##0.000"/>
    <numFmt numFmtId="185" formatCode="#,##0.0000"/>
    <numFmt numFmtId="186" formatCode="#,##0.0"/>
    <numFmt numFmtId="187" formatCode="#,##0.0\ &quot;Din.&quot;"/>
  </numFmts>
  <fonts count="84">
    <font>
      <sz val="10"/>
      <color indexed="8"/>
      <name val="MS Sans Serif"/>
      <family val="0"/>
    </font>
    <font>
      <b/>
      <sz val="12"/>
      <color indexed="8"/>
      <name val="Arial"/>
      <family val="0"/>
    </font>
    <font>
      <b/>
      <sz val="10.1"/>
      <color indexed="8"/>
      <name val="Arial"/>
      <family val="0"/>
    </font>
    <font>
      <sz val="10"/>
      <name val="Helv"/>
      <family val="0"/>
    </font>
    <font>
      <sz val="8"/>
      <color indexed="8"/>
      <name val="Arial"/>
      <family val="2"/>
    </font>
    <font>
      <b/>
      <sz val="7"/>
      <color indexed="8"/>
      <name val="Arial"/>
      <family val="2"/>
    </font>
    <font>
      <sz val="7"/>
      <color indexed="8"/>
      <name val="Arial"/>
      <family val="2"/>
    </font>
    <font>
      <sz val="10"/>
      <color indexed="8"/>
      <name val="Arial"/>
      <family val="2"/>
    </font>
    <font>
      <sz val="8"/>
      <color indexed="8"/>
      <name val="MS Sans Serif"/>
      <family val="2"/>
    </font>
    <font>
      <sz val="8"/>
      <color indexed="63"/>
      <name val="Arial"/>
      <family val="2"/>
    </font>
    <font>
      <b/>
      <sz val="7"/>
      <color indexed="8"/>
      <name val="MS Sans Serif"/>
      <family val="2"/>
    </font>
    <font>
      <b/>
      <sz val="9"/>
      <color indexed="8"/>
      <name val="Arial"/>
      <family val="2"/>
    </font>
    <font>
      <sz val="7"/>
      <color indexed="8"/>
      <name val="MS Sans Serif"/>
      <family val="2"/>
    </font>
    <font>
      <b/>
      <sz val="10"/>
      <color indexed="8"/>
      <name val="Arial"/>
      <family val="2"/>
    </font>
    <font>
      <sz val="8.5"/>
      <color indexed="8"/>
      <name val="MS Sans Serif"/>
      <family val="2"/>
    </font>
    <font>
      <b/>
      <sz val="8"/>
      <color indexed="8"/>
      <name val="Arial"/>
      <family val="2"/>
    </font>
    <font>
      <sz val="9"/>
      <color indexed="8"/>
      <name val="Arial"/>
      <family val="2"/>
    </font>
    <font>
      <b/>
      <sz val="13.5"/>
      <color indexed="8"/>
      <name val="MS Sans Serif"/>
      <family val="2"/>
    </font>
    <font>
      <sz val="8"/>
      <name val="MS Sans Serif"/>
      <family val="2"/>
    </font>
    <font>
      <b/>
      <sz val="8"/>
      <name val="Arial"/>
      <family val="2"/>
    </font>
    <font>
      <sz val="8"/>
      <name val="Tahoma"/>
      <family val="2"/>
    </font>
    <font>
      <b/>
      <sz val="10"/>
      <name val="Arial"/>
      <family val="2"/>
    </font>
    <font>
      <sz val="8"/>
      <name val="Arial"/>
      <family val="2"/>
    </font>
    <font>
      <b/>
      <sz val="10"/>
      <color indexed="9"/>
      <name val="Arial"/>
      <family val="2"/>
    </font>
    <font>
      <sz val="12"/>
      <color indexed="13"/>
      <name val="MS Sans Serif"/>
      <family val="2"/>
    </font>
    <font>
      <b/>
      <sz val="8"/>
      <color indexed="13"/>
      <name val="Arial"/>
      <family val="2"/>
    </font>
    <font>
      <b/>
      <sz val="7"/>
      <color indexed="13"/>
      <name val="Arial"/>
      <family val="2"/>
    </font>
    <font>
      <b/>
      <sz val="7"/>
      <color indexed="13"/>
      <name val="MS Sans Serif"/>
      <family val="2"/>
    </font>
    <font>
      <b/>
      <sz val="8"/>
      <color indexed="13"/>
      <name val="MS Sans Serif"/>
      <family val="2"/>
    </font>
    <font>
      <b/>
      <sz val="9"/>
      <color indexed="13"/>
      <name val="Arial"/>
      <family val="2"/>
    </font>
    <font>
      <sz val="13.5"/>
      <color indexed="13"/>
      <name val="MS Sans Serif"/>
      <family val="2"/>
    </font>
    <font>
      <sz val="10"/>
      <color indexed="13"/>
      <name val="MS Sans Serif"/>
      <family val="2"/>
    </font>
    <font>
      <b/>
      <sz val="10"/>
      <color indexed="13"/>
      <name val="Arial"/>
      <family val="2"/>
    </font>
    <font>
      <b/>
      <sz val="8.5"/>
      <color indexed="8"/>
      <name val="MS Sans Serif"/>
      <family val="2"/>
    </font>
    <font>
      <b/>
      <sz val="8.5"/>
      <color indexed="8"/>
      <name val="Arial"/>
      <family val="2"/>
    </font>
    <font>
      <b/>
      <sz val="10"/>
      <color indexed="8"/>
      <name val="MS Sans Serif"/>
      <family val="2"/>
    </font>
    <font>
      <b/>
      <sz val="12"/>
      <color indexed="8"/>
      <name val="MS Sans Serif"/>
      <family val="2"/>
    </font>
    <font>
      <b/>
      <sz val="12"/>
      <color indexed="13"/>
      <name val="MS Sans Serif"/>
      <family val="2"/>
    </font>
    <font>
      <sz val="12"/>
      <color indexed="8"/>
      <name val="MS Sans Serif"/>
      <family val="2"/>
    </font>
    <font>
      <sz val="8.5"/>
      <color indexed="13"/>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S Sans Serif"/>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MS Sans Serif"/>
      <family val="2"/>
    </font>
    <font>
      <b/>
      <sz val="8.5"/>
      <color indexed="62"/>
      <name val="MS Sans Serif"/>
      <family val="2"/>
    </font>
    <font>
      <b/>
      <sz val="9"/>
      <color indexed="23"/>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S Sans Serif"/>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MS Sans Serif"/>
      <family val="2"/>
    </font>
    <font>
      <b/>
      <sz val="8.5"/>
      <color rgb="FF333399"/>
      <name val="MS Sans Serif"/>
      <family val="2"/>
    </font>
    <font>
      <b/>
      <sz val="9"/>
      <color rgb="FF5A5A5A"/>
      <name val="MS Sans Serif"/>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62"/>
        <bgColor indexed="64"/>
      </patternFill>
    </fill>
    <fill>
      <patternFill patternType="solid">
        <fgColor indexed="13"/>
        <bgColor indexed="64"/>
      </patternFill>
    </fill>
    <fill>
      <patternFill patternType="solid">
        <fgColor rgb="FF333399"/>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color indexed="8"/>
      </left>
      <right style="medium">
        <color indexed="8"/>
      </right>
      <top style="medium">
        <color indexed="8"/>
      </top>
      <bottom>
        <color indexed="63"/>
      </bottom>
    </border>
    <border>
      <left style="thin"/>
      <right style="thin"/>
      <top>
        <color indexed="63"/>
      </top>
      <bottom style="thin"/>
    </border>
    <border>
      <left style="medium"/>
      <right style="medium"/>
      <top style="medium"/>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173" fontId="9" fillId="28" borderId="0">
      <alignment vertical="top" wrapText="1"/>
      <protection/>
    </xf>
    <xf numFmtId="0" fontId="66" fillId="29"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1" borderId="1" applyNumberFormat="0" applyAlignment="0" applyProtection="0"/>
    <xf numFmtId="0" fontId="75" fillId="0" borderId="6" applyNumberFormat="0" applyFill="0" applyAlignment="0" applyProtection="0"/>
    <xf numFmtId="0" fontId="76" fillId="32" borderId="0" applyNumberFormat="0" applyBorder="0" applyAlignment="0" applyProtection="0"/>
    <xf numFmtId="0" fontId="0" fillId="0" borderId="0">
      <alignment/>
      <protection/>
    </xf>
    <xf numFmtId="0" fontId="62" fillId="0" borderId="0">
      <alignment/>
      <protection/>
    </xf>
    <xf numFmtId="0" fontId="3" fillId="0" borderId="0">
      <alignment/>
      <protection/>
    </xf>
    <xf numFmtId="0" fontId="0" fillId="33" borderId="7" applyNumberFormat="0" applyFont="0" applyAlignment="0" applyProtection="0"/>
    <xf numFmtId="0" fontId="77" fillId="27" borderId="8" applyNumberFormat="0" applyAlignment="0" applyProtection="0"/>
    <xf numFmtId="9" fontId="1"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197">
    <xf numFmtId="0" fontId="0" fillId="0" borderId="0" xfId="0" applyNumberFormat="1" applyFill="1" applyBorder="1" applyAlignment="1" applyProtection="1">
      <alignment/>
      <protection/>
    </xf>
    <xf numFmtId="0" fontId="0" fillId="0" borderId="0" xfId="0" applyNumberFormat="1" applyFont="1" applyFill="1" applyBorder="1" applyAlignment="1" applyProtection="1">
      <alignment/>
      <protection/>
    </xf>
    <xf numFmtId="0" fontId="5" fillId="34" borderId="10" xfId="60" applyNumberFormat="1" applyFont="1" applyFill="1" applyBorder="1" applyAlignment="1">
      <alignment horizontal="center" vertical="center" wrapText="1"/>
      <protection/>
    </xf>
    <xf numFmtId="0" fontId="7"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4" fillId="0" borderId="10" xfId="0" applyFont="1" applyBorder="1" applyAlignment="1">
      <alignment vertical="center"/>
    </xf>
    <xf numFmtId="0" fontId="10" fillId="0" borderId="0" xfId="0" applyNumberFormat="1" applyFont="1" applyFill="1" applyBorder="1" applyAlignment="1" applyProtection="1">
      <alignment/>
      <protection/>
    </xf>
    <xf numFmtId="4" fontId="5"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4" fontId="10" fillId="0" borderId="0" xfId="0" applyNumberFormat="1" applyFont="1" applyFill="1" applyBorder="1" applyAlignment="1" applyProtection="1">
      <alignment/>
      <protection/>
    </xf>
    <xf numFmtId="4" fontId="5" fillId="0" borderId="0" xfId="0" applyNumberFormat="1" applyFont="1" applyFill="1" applyBorder="1" applyAlignment="1" applyProtection="1">
      <alignment horizontal="center" vertical="center"/>
      <protection/>
    </xf>
    <xf numFmtId="4" fontId="10" fillId="0" borderId="0" xfId="0" applyNumberFormat="1" applyFont="1" applyFill="1" applyBorder="1" applyAlignment="1" applyProtection="1">
      <alignment horizontal="center" vertical="center"/>
      <protection/>
    </xf>
    <xf numFmtId="176" fontId="4" fillId="0" borderId="10" xfId="0" applyNumberFormat="1" applyFont="1" applyBorder="1" applyAlignment="1">
      <alignment horizontal="center" vertical="center"/>
    </xf>
    <xf numFmtId="176" fontId="4" fillId="0" borderId="0" xfId="0" applyNumberFormat="1" applyFont="1" applyFill="1" applyBorder="1" applyAlignment="1" applyProtection="1">
      <alignment horizontal="center" vertical="center"/>
      <protection/>
    </xf>
    <xf numFmtId="176" fontId="8" fillId="0" borderId="0" xfId="0" applyNumberFormat="1" applyFont="1" applyFill="1" applyBorder="1" applyAlignment="1" applyProtection="1">
      <alignment horizontal="center" vertical="center"/>
      <protection/>
    </xf>
    <xf numFmtId="4" fontId="12" fillId="0" borderId="0" xfId="0" applyNumberFormat="1" applyFont="1" applyFill="1" applyBorder="1" applyAlignment="1" applyProtection="1">
      <alignment horizontal="center" vertical="center" wrapText="1"/>
      <protection/>
    </xf>
    <xf numFmtId="4" fontId="0" fillId="0" borderId="0" xfId="0" applyNumberFormat="1" applyFont="1" applyFill="1" applyBorder="1" applyAlignment="1" applyProtection="1">
      <alignment/>
      <protection/>
    </xf>
    <xf numFmtId="176" fontId="6" fillId="0" borderId="10" xfId="0" applyNumberFormat="1" applyFont="1" applyBorder="1" applyAlignment="1">
      <alignment horizontal="center" vertical="center"/>
    </xf>
    <xf numFmtId="0" fontId="6" fillId="0" borderId="0" xfId="0" applyNumberFormat="1" applyFont="1" applyFill="1" applyBorder="1" applyAlignment="1" applyProtection="1">
      <alignment/>
      <protection/>
    </xf>
    <xf numFmtId="0" fontId="12" fillId="0" borderId="0" xfId="0" applyNumberFormat="1" applyFont="1" applyFill="1" applyBorder="1" applyAlignment="1" applyProtection="1">
      <alignment/>
      <protection/>
    </xf>
    <xf numFmtId="176" fontId="6" fillId="0" borderId="0" xfId="0" applyNumberFormat="1" applyFont="1" applyFill="1" applyBorder="1" applyAlignment="1" applyProtection="1">
      <alignment horizontal="center" vertical="center"/>
      <protection/>
    </xf>
    <xf numFmtId="176" fontId="12" fillId="0" borderId="0" xfId="0" applyNumberFormat="1" applyFont="1" applyFill="1" applyBorder="1" applyAlignment="1" applyProtection="1">
      <alignment horizontal="center" vertical="center"/>
      <protection/>
    </xf>
    <xf numFmtId="176" fontId="6" fillId="0" borderId="10" xfId="0" applyNumberFormat="1" applyFont="1" applyBorder="1" applyAlignment="1">
      <alignment horizontal="center" vertical="center" wrapText="1"/>
    </xf>
    <xf numFmtId="9" fontId="12" fillId="0" borderId="0" xfId="0" applyNumberFormat="1" applyFont="1" applyFill="1" applyBorder="1" applyAlignment="1" applyProtection="1">
      <alignment horizontal="center" vertical="center" wrapText="1"/>
      <protection/>
    </xf>
    <xf numFmtId="4" fontId="0" fillId="0" borderId="0" xfId="0" applyNumberFormat="1" applyFont="1" applyFill="1" applyBorder="1" applyAlignment="1" applyProtection="1">
      <alignment horizontal="center" vertical="center" wrapText="1"/>
      <protection/>
    </xf>
    <xf numFmtId="9" fontId="0" fillId="0" borderId="0" xfId="0" applyNumberFormat="1" applyFont="1" applyFill="1" applyBorder="1" applyAlignment="1" applyProtection="1">
      <alignment horizontal="center" vertical="center" wrapText="1"/>
      <protection/>
    </xf>
    <xf numFmtId="9" fontId="12" fillId="0" borderId="11" xfId="0" applyNumberFormat="1" applyFont="1" applyFill="1" applyBorder="1" applyAlignment="1" applyProtection="1">
      <alignment horizontal="center" vertical="center" wrapText="1"/>
      <protection/>
    </xf>
    <xf numFmtId="4" fontId="0" fillId="0" borderId="11" xfId="0" applyNumberFormat="1" applyFont="1" applyFill="1" applyBorder="1" applyAlignment="1" applyProtection="1">
      <alignment horizontal="center" vertical="center" wrapText="1"/>
      <protection/>
    </xf>
    <xf numFmtId="0" fontId="23" fillId="35" borderId="12" xfId="0" applyNumberFormat="1" applyFont="1" applyFill="1" applyBorder="1" applyAlignment="1" applyProtection="1">
      <alignment/>
      <protection/>
    </xf>
    <xf numFmtId="4" fontId="23" fillId="35" borderId="12" xfId="0" applyNumberFormat="1" applyFont="1" applyFill="1" applyBorder="1" applyAlignment="1" applyProtection="1">
      <alignment/>
      <protection/>
    </xf>
    <xf numFmtId="0" fontId="0" fillId="35" borderId="0" xfId="0" applyNumberFormat="1" applyFont="1" applyFill="1" applyBorder="1" applyAlignment="1" applyProtection="1">
      <alignment/>
      <protection/>
    </xf>
    <xf numFmtId="9" fontId="12" fillId="0" borderId="13"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protection/>
    </xf>
    <xf numFmtId="0" fontId="14" fillId="0" borderId="10" xfId="0" applyNumberFormat="1" applyFont="1" applyFill="1" applyBorder="1" applyAlignment="1" applyProtection="1">
      <alignment horizontal="center" vertical="center"/>
      <protection/>
    </xf>
    <xf numFmtId="0" fontId="0" fillId="35" borderId="0" xfId="0" applyNumberFormat="1" applyFont="1" applyFill="1" applyBorder="1" applyAlignment="1" applyProtection="1">
      <alignment horizontal="center" vertical="center"/>
      <protection/>
    </xf>
    <xf numFmtId="176" fontId="8" fillId="35" borderId="0" xfId="0" applyNumberFormat="1" applyFont="1" applyFill="1" applyBorder="1" applyAlignment="1" applyProtection="1">
      <alignment horizontal="center" vertical="center"/>
      <protection/>
    </xf>
    <xf numFmtId="176" fontId="12" fillId="35" borderId="0" xfId="0" applyNumberFormat="1" applyFont="1" applyFill="1" applyBorder="1" applyAlignment="1" applyProtection="1">
      <alignment horizontal="center" vertical="center"/>
      <protection/>
    </xf>
    <xf numFmtId="0" fontId="8" fillId="35" borderId="0" xfId="0" applyNumberFormat="1" applyFont="1" applyFill="1" applyBorder="1" applyAlignment="1" applyProtection="1">
      <alignment/>
      <protection/>
    </xf>
    <xf numFmtId="4" fontId="10" fillId="35" borderId="0" xfId="0" applyNumberFormat="1" applyFont="1" applyFill="1" applyBorder="1" applyAlignment="1" applyProtection="1">
      <alignment horizontal="center" vertical="center"/>
      <protection/>
    </xf>
    <xf numFmtId="0" fontId="10" fillId="35" borderId="0" xfId="0" applyNumberFormat="1" applyFont="1" applyFill="1" applyBorder="1" applyAlignment="1" applyProtection="1">
      <alignment/>
      <protection/>
    </xf>
    <xf numFmtId="4" fontId="10" fillId="35" borderId="0" xfId="0" applyNumberFormat="1" applyFont="1" applyFill="1" applyBorder="1" applyAlignment="1" applyProtection="1">
      <alignment/>
      <protection/>
    </xf>
    <xf numFmtId="4" fontId="12" fillId="35" borderId="0" xfId="0" applyNumberFormat="1" applyFont="1" applyFill="1" applyBorder="1" applyAlignment="1" applyProtection="1">
      <alignment horizontal="center" vertical="center" wrapText="1"/>
      <protection/>
    </xf>
    <xf numFmtId="4" fontId="0" fillId="35" borderId="0" xfId="0" applyNumberFormat="1" applyFont="1" applyFill="1" applyBorder="1" applyAlignment="1" applyProtection="1">
      <alignment/>
      <protection/>
    </xf>
    <xf numFmtId="0" fontId="4" fillId="34" borderId="10" xfId="60" applyNumberFormat="1" applyFont="1" applyFill="1" applyBorder="1" applyAlignment="1">
      <alignment horizontal="center" vertical="center" wrapText="1"/>
      <protection/>
    </xf>
    <xf numFmtId="0" fontId="16" fillId="34" borderId="10" xfId="60" applyNumberFormat="1" applyFont="1" applyFill="1" applyBorder="1" applyAlignment="1">
      <alignment horizontal="center" vertical="center" wrapText="1"/>
      <protection/>
    </xf>
    <xf numFmtId="0" fontId="7" fillId="34" borderId="10" xfId="60" applyNumberFormat="1" applyFont="1" applyFill="1" applyBorder="1" applyAlignment="1">
      <alignment horizontal="center" wrapText="1"/>
      <protection/>
    </xf>
    <xf numFmtId="0" fontId="15" fillId="34" borderId="10" xfId="60" applyNumberFormat="1" applyFont="1" applyFill="1" applyBorder="1" applyAlignment="1">
      <alignment horizontal="center" vertical="center" wrapText="1"/>
      <protection/>
    </xf>
    <xf numFmtId="0" fontId="0" fillId="0" borderId="0" xfId="0" applyNumberFormat="1" applyFont="1" applyFill="1" applyBorder="1" applyAlignment="1" applyProtection="1">
      <alignment vertical="center"/>
      <protection/>
    </xf>
    <xf numFmtId="0" fontId="12" fillId="35" borderId="0" xfId="0" applyNumberFormat="1" applyFont="1" applyFill="1" applyBorder="1" applyAlignment="1" applyProtection="1">
      <alignment/>
      <protection/>
    </xf>
    <xf numFmtId="4" fontId="0" fillId="36" borderId="14" xfId="0" applyNumberFormat="1" applyFont="1" applyFill="1" applyBorder="1" applyAlignment="1" applyProtection="1">
      <alignment horizontal="center" vertical="center" wrapText="1"/>
      <protection/>
    </xf>
    <xf numFmtId="9" fontId="0" fillId="36" borderId="14" xfId="0" applyNumberFormat="1" applyFont="1" applyFill="1" applyBorder="1" applyAlignment="1" applyProtection="1">
      <alignment horizontal="center" vertical="center" wrapText="1"/>
      <protection/>
    </xf>
    <xf numFmtId="9" fontId="24" fillId="35" borderId="0" xfId="0" applyNumberFormat="1" applyFont="1" applyFill="1" applyBorder="1" applyAlignment="1" applyProtection="1">
      <alignment horizontal="center" vertical="center"/>
      <protection/>
    </xf>
    <xf numFmtId="0" fontId="25" fillId="35" borderId="10" xfId="0" applyNumberFormat="1" applyFont="1" applyFill="1" applyBorder="1" applyAlignment="1" applyProtection="1">
      <alignment horizontal="center" vertical="center"/>
      <protection/>
    </xf>
    <xf numFmtId="0" fontId="26" fillId="35" borderId="10" xfId="0" applyNumberFormat="1" applyFont="1" applyFill="1" applyBorder="1" applyAlignment="1" applyProtection="1">
      <alignment horizontal="center" vertical="center"/>
      <protection/>
    </xf>
    <xf numFmtId="9" fontId="27" fillId="35" borderId="0" xfId="0" applyNumberFormat="1" applyFont="1" applyFill="1" applyBorder="1" applyAlignment="1" applyProtection="1">
      <alignment horizontal="center" vertical="center" wrapText="1"/>
      <protection/>
    </xf>
    <xf numFmtId="4" fontId="28" fillId="35" borderId="0" xfId="0" applyNumberFormat="1" applyFont="1" applyFill="1" applyBorder="1" applyAlignment="1" applyProtection="1">
      <alignment horizontal="center" vertical="center" wrapText="1"/>
      <protection/>
    </xf>
    <xf numFmtId="9" fontId="28" fillId="35" borderId="0"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horizontal="center"/>
      <protection/>
    </xf>
    <xf numFmtId="4" fontId="0" fillId="36" borderId="11" xfId="0" applyNumberFormat="1" applyFont="1" applyFill="1" applyBorder="1" applyAlignment="1" applyProtection="1">
      <alignment horizontal="center" vertical="center" wrapText="1"/>
      <protection/>
    </xf>
    <xf numFmtId="9" fontId="0" fillId="36" borderId="11" xfId="0" applyNumberFormat="1" applyFont="1" applyFill="1" applyBorder="1" applyAlignment="1" applyProtection="1">
      <alignment horizontal="center" vertical="center" wrapText="1"/>
      <protection/>
    </xf>
    <xf numFmtId="182" fontId="0" fillId="36" borderId="15" xfId="0" applyNumberFormat="1" applyFont="1" applyFill="1" applyBorder="1" applyAlignment="1" applyProtection="1">
      <alignment horizontal="center" vertical="center" wrapText="1"/>
      <protection/>
    </xf>
    <xf numFmtId="9" fontId="10" fillId="36" borderId="11" xfId="0" applyNumberFormat="1" applyFont="1" applyFill="1" applyBorder="1" applyAlignment="1" applyProtection="1">
      <alignment horizontal="center" vertical="center" wrapText="1"/>
      <protection/>
    </xf>
    <xf numFmtId="0" fontId="29" fillId="35" borderId="10" xfId="0" applyNumberFormat="1" applyFont="1" applyFill="1" applyBorder="1" applyAlignment="1" applyProtection="1">
      <alignment horizontal="center" vertical="center"/>
      <protection/>
    </xf>
    <xf numFmtId="176" fontId="29" fillId="35" borderId="10" xfId="0" applyNumberFormat="1" applyFont="1" applyFill="1" applyBorder="1" applyAlignment="1" applyProtection="1">
      <alignment horizontal="center" vertical="center"/>
      <protection/>
    </xf>
    <xf numFmtId="4" fontId="29" fillId="35" borderId="10" xfId="0" applyNumberFormat="1" applyFont="1" applyFill="1" applyBorder="1" applyAlignment="1" applyProtection="1">
      <alignment horizontal="center" vertical="center"/>
      <protection/>
    </xf>
    <xf numFmtId="9" fontId="10" fillId="36" borderId="16" xfId="0" applyNumberFormat="1" applyFont="1" applyFill="1" applyBorder="1" applyAlignment="1" applyProtection="1">
      <alignment horizontal="center" vertical="center" wrapText="1"/>
      <protection/>
    </xf>
    <xf numFmtId="0" fontId="31"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protection/>
    </xf>
    <xf numFmtId="0" fontId="32" fillId="35" borderId="14" xfId="0" applyFont="1" applyFill="1" applyBorder="1" applyAlignment="1">
      <alignment vertical="center"/>
    </xf>
    <xf numFmtId="176" fontId="4" fillId="35" borderId="0" xfId="0" applyNumberFormat="1" applyFont="1" applyFill="1" applyBorder="1" applyAlignment="1" applyProtection="1">
      <alignment horizontal="center" vertical="center"/>
      <protection/>
    </xf>
    <xf numFmtId="176" fontId="6" fillId="35" borderId="0" xfId="0" applyNumberFormat="1" applyFont="1" applyFill="1" applyBorder="1" applyAlignment="1" applyProtection="1">
      <alignment horizontal="center" vertical="center"/>
      <protection/>
    </xf>
    <xf numFmtId="0" fontId="4" fillId="35" borderId="0" xfId="0" applyNumberFormat="1" applyFont="1" applyFill="1" applyBorder="1" applyAlignment="1" applyProtection="1">
      <alignment/>
      <protection/>
    </xf>
    <xf numFmtId="0" fontId="7" fillId="35" borderId="0" xfId="0" applyNumberFormat="1" applyFont="1" applyFill="1" applyBorder="1" applyAlignment="1" applyProtection="1">
      <alignment/>
      <protection/>
    </xf>
    <xf numFmtId="4" fontId="5" fillId="35" borderId="0" xfId="0" applyNumberFormat="1" applyFont="1" applyFill="1" applyBorder="1" applyAlignment="1" applyProtection="1">
      <alignment horizontal="center" vertical="center"/>
      <protection/>
    </xf>
    <xf numFmtId="0" fontId="5" fillId="35" borderId="0" xfId="0" applyNumberFormat="1" applyFont="1" applyFill="1" applyBorder="1" applyAlignment="1" applyProtection="1">
      <alignment/>
      <protection/>
    </xf>
    <xf numFmtId="4" fontId="5" fillId="35" borderId="0" xfId="0" applyNumberFormat="1" applyFont="1" applyFill="1" applyBorder="1" applyAlignment="1" applyProtection="1">
      <alignment/>
      <protection/>
    </xf>
    <xf numFmtId="0" fontId="6" fillId="35" borderId="0" xfId="0" applyNumberFormat="1" applyFont="1" applyFill="1" applyBorder="1" applyAlignment="1" applyProtection="1">
      <alignment/>
      <protection/>
    </xf>
    <xf numFmtId="4" fontId="14" fillId="0" borderId="0" xfId="0" applyNumberFormat="1" applyFont="1" applyFill="1" applyBorder="1" applyAlignment="1" applyProtection="1">
      <alignment horizontal="center" vertical="center" wrapText="1"/>
      <protection/>
    </xf>
    <xf numFmtId="9" fontId="14" fillId="0" borderId="0" xfId="0" applyNumberFormat="1" applyFont="1" applyFill="1" applyBorder="1" applyAlignment="1" applyProtection="1">
      <alignment horizontal="center" vertical="center" wrapText="1"/>
      <protection/>
    </xf>
    <xf numFmtId="4" fontId="14" fillId="0" borderId="11"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center"/>
      <protection/>
    </xf>
    <xf numFmtId="176" fontId="16" fillId="0" borderId="10" xfId="0" applyNumberFormat="1" applyFont="1" applyBorder="1" applyAlignment="1">
      <alignment horizontal="center" vertical="center"/>
    </xf>
    <xf numFmtId="176" fontId="16" fillId="0" borderId="10" xfId="0" applyNumberFormat="1" applyFont="1" applyBorder="1" applyAlignment="1">
      <alignment horizontal="center" vertical="center" wrapText="1"/>
    </xf>
    <xf numFmtId="49" fontId="8" fillId="35" borderId="0" xfId="0" applyNumberFormat="1" applyFont="1" applyFill="1" applyBorder="1" applyAlignment="1" applyProtection="1">
      <alignment/>
      <protection/>
    </xf>
    <xf numFmtId="49" fontId="25" fillId="35" borderId="1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protection/>
    </xf>
    <xf numFmtId="49" fontId="8" fillId="0" borderId="0" xfId="0" applyNumberFormat="1" applyFont="1" applyFill="1" applyBorder="1" applyAlignment="1" applyProtection="1">
      <alignment/>
      <protection/>
    </xf>
    <xf numFmtId="49" fontId="18" fillId="35" borderId="0" xfId="0" applyNumberFormat="1" applyFont="1" applyFill="1" applyBorder="1" applyAlignment="1" applyProtection="1">
      <alignment horizontal="center" vertical="center"/>
      <protection/>
    </xf>
    <xf numFmtId="49" fontId="19" fillId="35" borderId="10" xfId="0" applyNumberFormat="1" applyFont="1" applyFill="1" applyBorder="1" applyAlignment="1" applyProtection="1">
      <alignment horizontal="center" vertical="center"/>
      <protection/>
    </xf>
    <xf numFmtId="49" fontId="21" fillId="35" borderId="12" xfId="0" applyNumberFormat="1" applyFont="1" applyFill="1" applyBorder="1" applyAlignment="1" applyProtection="1">
      <alignment horizontal="center" vertical="center"/>
      <protection/>
    </xf>
    <xf numFmtId="49" fontId="22" fillId="0" borderId="0" xfId="0" applyNumberFormat="1" applyFont="1" applyFill="1" applyBorder="1" applyAlignment="1" applyProtection="1">
      <alignment horizontal="center" vertical="center"/>
      <protection/>
    </xf>
    <xf numFmtId="49" fontId="18" fillId="0" borderId="0" xfId="0" applyNumberFormat="1" applyFont="1" applyFill="1" applyBorder="1" applyAlignment="1" applyProtection="1">
      <alignment horizontal="center" vertical="center"/>
      <protection/>
    </xf>
    <xf numFmtId="0" fontId="20" fillId="0" borderId="10" xfId="59" applyFont="1" applyBorder="1" applyAlignment="1">
      <alignment horizontal="center" vertical="center" wrapText="1"/>
      <protection/>
    </xf>
    <xf numFmtId="49" fontId="4" fillId="0" borderId="10" xfId="0" applyNumberFormat="1" applyFont="1" applyBorder="1" applyAlignment="1">
      <alignment horizontal="center" vertical="center"/>
    </xf>
    <xf numFmtId="49" fontId="4" fillId="35" borderId="0" xfId="0" applyNumberFormat="1" applyFont="1" applyFill="1" applyBorder="1" applyAlignment="1" applyProtection="1">
      <alignment/>
      <protection/>
    </xf>
    <xf numFmtId="0" fontId="14" fillId="35" borderId="0" xfId="0" applyNumberFormat="1" applyFont="1" applyFill="1" applyBorder="1" applyAlignment="1" applyProtection="1">
      <alignment/>
      <protection/>
    </xf>
    <xf numFmtId="0" fontId="33" fillId="0" borderId="10" xfId="0" applyNumberFormat="1" applyFont="1" applyFill="1" applyBorder="1" applyAlignment="1" applyProtection="1">
      <alignment horizontal="center" vertical="center"/>
      <protection/>
    </xf>
    <xf numFmtId="0" fontId="14" fillId="0" borderId="0" xfId="0" applyNumberFormat="1" applyFont="1" applyFill="1" applyBorder="1" applyAlignment="1" applyProtection="1">
      <alignment/>
      <protection/>
    </xf>
    <xf numFmtId="0" fontId="14" fillId="0" borderId="10" xfId="0" applyNumberFormat="1" applyFont="1" applyFill="1" applyBorder="1" applyAlignment="1" applyProtection="1">
      <alignment/>
      <protection/>
    </xf>
    <xf numFmtId="0" fontId="32" fillId="35" borderId="14" xfId="0" applyNumberFormat="1" applyFont="1" applyFill="1" applyBorder="1" applyAlignment="1" applyProtection="1">
      <alignment vertical="center"/>
      <protection/>
    </xf>
    <xf numFmtId="4" fontId="35" fillId="35" borderId="0" xfId="0" applyNumberFormat="1" applyFont="1" applyFill="1" applyBorder="1" applyAlignment="1" applyProtection="1">
      <alignment horizontal="center" vertical="center"/>
      <protection/>
    </xf>
    <xf numFmtId="4" fontId="32" fillId="35" borderId="10" xfId="0" applyNumberFormat="1" applyFont="1" applyFill="1" applyBorder="1" applyAlignment="1" applyProtection="1">
      <alignment horizontal="center" vertical="center"/>
      <protection/>
    </xf>
    <xf numFmtId="4" fontId="35" fillId="0" borderId="0" xfId="0" applyNumberFormat="1" applyFont="1" applyFill="1" applyBorder="1" applyAlignment="1" applyProtection="1">
      <alignment horizontal="center" vertical="center"/>
      <protection/>
    </xf>
    <xf numFmtId="4" fontId="13" fillId="35" borderId="0" xfId="0" applyNumberFormat="1" applyFont="1" applyFill="1" applyBorder="1" applyAlignment="1" applyProtection="1">
      <alignment horizontal="center" vertical="center"/>
      <protection/>
    </xf>
    <xf numFmtId="4" fontId="13" fillId="0" borderId="0" xfId="0" applyNumberFormat="1" applyFont="1" applyFill="1" applyBorder="1" applyAlignment="1" applyProtection="1">
      <alignment horizontal="center" vertical="center"/>
      <protection/>
    </xf>
    <xf numFmtId="0" fontId="35" fillId="35" borderId="0" xfId="0" applyNumberFormat="1" applyFont="1" applyFill="1" applyBorder="1" applyAlignment="1" applyProtection="1">
      <alignment/>
      <protection/>
    </xf>
    <xf numFmtId="0" fontId="35" fillId="0" borderId="0"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4" fontId="35" fillId="35" borderId="0" xfId="0" applyNumberFormat="1" applyFont="1" applyFill="1" applyBorder="1" applyAlignment="1" applyProtection="1">
      <alignment/>
      <protection/>
    </xf>
    <xf numFmtId="4" fontId="13" fillId="35" borderId="0" xfId="0" applyNumberFormat="1" applyFont="1" applyFill="1" applyBorder="1" applyAlignment="1" applyProtection="1">
      <alignment/>
      <protection/>
    </xf>
    <xf numFmtId="4" fontId="13" fillId="0" borderId="0" xfId="0" applyNumberFormat="1" applyFont="1" applyFill="1" applyBorder="1" applyAlignment="1" applyProtection="1">
      <alignment/>
      <protection/>
    </xf>
    <xf numFmtId="4" fontId="35" fillId="0" borderId="0" xfId="0" applyNumberFormat="1" applyFont="1" applyFill="1" applyBorder="1" applyAlignment="1" applyProtection="1">
      <alignment/>
      <protection/>
    </xf>
    <xf numFmtId="0" fontId="35" fillId="0" borderId="10" xfId="0" applyNumberFormat="1" applyFont="1" applyFill="1" applyBorder="1" applyAlignment="1" applyProtection="1">
      <alignment horizontal="center" vertical="center"/>
      <protection/>
    </xf>
    <xf numFmtId="4" fontId="35" fillId="0" borderId="10" xfId="0" applyNumberFormat="1" applyFont="1" applyFill="1" applyBorder="1" applyAlignment="1" applyProtection="1">
      <alignment horizontal="center" vertical="center"/>
      <protection/>
    </xf>
    <xf numFmtId="3" fontId="35" fillId="35" borderId="0" xfId="0" applyNumberFormat="1" applyFont="1" applyFill="1" applyBorder="1" applyAlignment="1" applyProtection="1">
      <alignment/>
      <protection/>
    </xf>
    <xf numFmtId="3" fontId="35" fillId="0" borderId="10" xfId="0" applyNumberFormat="1" applyFont="1" applyFill="1" applyBorder="1" applyAlignment="1" applyProtection="1">
      <alignment horizontal="center" vertical="center"/>
      <protection/>
    </xf>
    <xf numFmtId="3" fontId="13" fillId="35" borderId="0" xfId="0" applyNumberFormat="1" applyFont="1" applyFill="1" applyBorder="1" applyAlignment="1" applyProtection="1">
      <alignment/>
      <protection/>
    </xf>
    <xf numFmtId="3" fontId="13" fillId="0" borderId="0" xfId="0" applyNumberFormat="1" applyFont="1" applyFill="1" applyBorder="1" applyAlignment="1" applyProtection="1">
      <alignment/>
      <protection/>
    </xf>
    <xf numFmtId="3" fontId="35" fillId="0" borderId="0" xfId="0" applyNumberFormat="1" applyFont="1" applyFill="1" applyBorder="1" applyAlignment="1" applyProtection="1">
      <alignment/>
      <protection/>
    </xf>
    <xf numFmtId="4" fontId="81" fillId="0" borderId="10" xfId="0" applyNumberFormat="1" applyFont="1" applyFill="1" applyBorder="1" applyAlignment="1" applyProtection="1">
      <alignment horizontal="center" vertical="center"/>
      <protection/>
    </xf>
    <xf numFmtId="3" fontId="81" fillId="0" borderId="10" xfId="0" applyNumberFormat="1" applyFont="1" applyFill="1" applyBorder="1" applyAlignment="1" applyProtection="1">
      <alignment horizontal="center" vertical="center"/>
      <protection/>
    </xf>
    <xf numFmtId="0" fontId="32" fillId="35" borderId="12"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protection/>
    </xf>
    <xf numFmtId="0" fontId="32" fillId="37" borderId="14" xfId="0" applyNumberFormat="1" applyFont="1" applyFill="1" applyBorder="1" applyAlignment="1" applyProtection="1">
      <alignment vertical="center"/>
      <protection/>
    </xf>
    <xf numFmtId="0" fontId="32" fillId="35" borderId="17" xfId="0" applyNumberFormat="1" applyFont="1" applyFill="1" applyBorder="1" applyAlignment="1" applyProtection="1">
      <alignment vertical="center"/>
      <protection/>
    </xf>
    <xf numFmtId="0" fontId="82" fillId="37" borderId="10" xfId="0" applyNumberFormat="1" applyFont="1" applyFill="1" applyBorder="1" applyAlignment="1" applyProtection="1">
      <alignment horizontal="center" vertical="center"/>
      <protection/>
    </xf>
    <xf numFmtId="0" fontId="32" fillId="35" borderId="14" xfId="0" applyNumberFormat="1" applyFont="1" applyFill="1" applyBorder="1" applyAlignment="1" applyProtection="1">
      <alignment horizontal="center" vertical="center"/>
      <protection/>
    </xf>
    <xf numFmtId="0" fontId="36" fillId="35" borderId="0" xfId="0" applyNumberFormat="1" applyFont="1" applyFill="1" applyBorder="1" applyAlignment="1" applyProtection="1">
      <alignment/>
      <protection/>
    </xf>
    <xf numFmtId="4" fontId="37" fillId="35" borderId="0" xfId="0" applyNumberFormat="1" applyFont="1" applyFill="1" applyBorder="1" applyAlignment="1" applyProtection="1">
      <alignment horizontal="center" vertical="center" wrapText="1"/>
      <protection/>
    </xf>
    <xf numFmtId="182" fontId="37" fillId="35" borderId="0" xfId="0" applyNumberFormat="1" applyFont="1" applyFill="1" applyBorder="1" applyAlignment="1" applyProtection="1">
      <alignment horizontal="center" vertical="center" wrapText="1"/>
      <protection/>
    </xf>
    <xf numFmtId="0" fontId="36" fillId="0" borderId="0" xfId="0" applyNumberFormat="1" applyFont="1" applyFill="1" applyBorder="1" applyAlignment="1" applyProtection="1">
      <alignment/>
      <protection/>
    </xf>
    <xf numFmtId="4" fontId="36" fillId="0" borderId="10" xfId="0" applyNumberFormat="1" applyFont="1" applyFill="1" applyBorder="1" applyAlignment="1" applyProtection="1">
      <alignment horizontal="center" vertical="center" wrapText="1"/>
      <protection/>
    </xf>
    <xf numFmtId="4" fontId="37" fillId="35" borderId="10" xfId="0" applyNumberFormat="1" applyFont="1" applyFill="1" applyBorder="1" applyAlignment="1" applyProtection="1">
      <alignment horizontal="center" vertical="center" wrapText="1"/>
      <protection/>
    </xf>
    <xf numFmtId="182" fontId="37" fillId="35" borderId="10" xfId="0" applyNumberFormat="1" applyFont="1" applyFill="1" applyBorder="1" applyAlignment="1" applyProtection="1">
      <alignment horizontal="center" vertical="center" wrapText="1"/>
      <protection/>
    </xf>
    <xf numFmtId="0" fontId="38" fillId="0" borderId="0" xfId="0" applyNumberFormat="1" applyFont="1" applyFill="1" applyBorder="1" applyAlignment="1" applyProtection="1">
      <alignment/>
      <protection/>
    </xf>
    <xf numFmtId="4" fontId="36" fillId="36" borderId="11" xfId="0" applyNumberFormat="1" applyFont="1" applyFill="1" applyBorder="1" applyAlignment="1" applyProtection="1">
      <alignment horizontal="center" vertical="center" wrapText="1"/>
      <protection/>
    </xf>
    <xf numFmtId="3" fontId="29" fillId="35" borderId="10" xfId="0" applyNumberFormat="1" applyFont="1" applyFill="1" applyBorder="1" applyAlignment="1" applyProtection="1">
      <alignment horizontal="center" vertical="center"/>
      <protection/>
    </xf>
    <xf numFmtId="4" fontId="36" fillId="35" borderId="0" xfId="0" applyNumberFormat="1" applyFont="1" applyFill="1" applyBorder="1" applyAlignment="1" applyProtection="1">
      <alignment/>
      <protection/>
    </xf>
    <xf numFmtId="4" fontId="36" fillId="0" borderId="0" xfId="0" applyNumberFormat="1" applyFont="1" applyFill="1" applyBorder="1" applyAlignment="1" applyProtection="1">
      <alignment/>
      <protection/>
    </xf>
    <xf numFmtId="4" fontId="14" fillId="0" borderId="10" xfId="0" applyNumberFormat="1" applyFont="1" applyFill="1" applyBorder="1" applyAlignment="1" applyProtection="1">
      <alignment horizontal="center" vertical="center" wrapText="1"/>
      <protection/>
    </xf>
    <xf numFmtId="0" fontId="0" fillId="37" borderId="0" xfId="0" applyNumberFormat="1" applyFont="1" applyFill="1" applyBorder="1" applyAlignment="1" applyProtection="1">
      <alignment/>
      <protection/>
    </xf>
    <xf numFmtId="0" fontId="14" fillId="38" borderId="10" xfId="0" applyNumberFormat="1" applyFont="1" applyFill="1" applyBorder="1" applyAlignment="1" applyProtection="1">
      <alignment horizontal="center" vertical="center"/>
      <protection/>
    </xf>
    <xf numFmtId="0" fontId="83" fillId="38" borderId="10" xfId="0" applyNumberFormat="1" applyFont="1" applyFill="1" applyBorder="1" applyAlignment="1" applyProtection="1">
      <alignment horizontal="center" vertical="center"/>
      <protection/>
    </xf>
    <xf numFmtId="176" fontId="16" fillId="38" borderId="10" xfId="0" applyNumberFormat="1" applyFont="1" applyFill="1" applyBorder="1" applyAlignment="1">
      <alignment horizontal="center" vertical="center" wrapText="1"/>
    </xf>
    <xf numFmtId="0" fontId="15" fillId="38" borderId="10" xfId="60" applyNumberFormat="1" applyFont="1" applyFill="1" applyBorder="1" applyAlignment="1">
      <alignment horizontal="center" vertical="center" wrapText="1"/>
      <protection/>
    </xf>
    <xf numFmtId="4" fontId="11" fillId="38" borderId="10" xfId="0" applyNumberFormat="1" applyFont="1" applyFill="1" applyBorder="1" applyAlignment="1" applyProtection="1">
      <alignment horizontal="center" vertical="center"/>
      <protection/>
    </xf>
    <xf numFmtId="0" fontId="11" fillId="38" borderId="10" xfId="0" applyNumberFormat="1" applyFont="1" applyFill="1" applyBorder="1" applyAlignment="1" applyProtection="1">
      <alignment horizontal="center" vertical="center"/>
      <protection/>
    </xf>
    <xf numFmtId="9" fontId="12" fillId="38" borderId="0" xfId="0" applyNumberFormat="1" applyFont="1" applyFill="1" applyBorder="1" applyAlignment="1" applyProtection="1">
      <alignment horizontal="center" vertical="center" wrapText="1"/>
      <protection/>
    </xf>
    <xf numFmtId="4" fontId="0" fillId="38" borderId="0" xfId="0" applyNumberFormat="1" applyFont="1" applyFill="1" applyBorder="1" applyAlignment="1" applyProtection="1">
      <alignment horizontal="center" vertical="center" wrapText="1"/>
      <protection/>
    </xf>
    <xf numFmtId="9" fontId="0" fillId="38" borderId="0" xfId="0" applyNumberFormat="1" applyFont="1" applyFill="1" applyBorder="1" applyAlignment="1" applyProtection="1">
      <alignment horizontal="center" vertical="center" wrapText="1"/>
      <protection/>
    </xf>
    <xf numFmtId="4" fontId="36" fillId="38" borderId="10" xfId="0" applyNumberFormat="1" applyFont="1" applyFill="1" applyBorder="1" applyAlignment="1" applyProtection="1">
      <alignment horizontal="center" vertical="center" wrapText="1"/>
      <protection/>
    </xf>
    <xf numFmtId="0" fontId="0" fillId="38" borderId="0" xfId="0" applyNumberFormat="1" applyFont="1" applyFill="1" applyBorder="1" applyAlignment="1" applyProtection="1">
      <alignment/>
      <protection/>
    </xf>
    <xf numFmtId="176" fontId="16" fillId="38" borderId="10" xfId="0" applyNumberFormat="1" applyFont="1" applyFill="1" applyBorder="1" applyAlignment="1">
      <alignment horizontal="center" vertical="center"/>
    </xf>
    <xf numFmtId="0" fontId="17" fillId="38" borderId="10" xfId="0" applyNumberFormat="1" applyFont="1" applyFill="1" applyBorder="1" applyAlignment="1" applyProtection="1">
      <alignment horizontal="center" vertical="center"/>
      <protection/>
    </xf>
    <xf numFmtId="0" fontId="38" fillId="37" borderId="0" xfId="0" applyNumberFormat="1" applyFont="1" applyFill="1" applyBorder="1" applyAlignment="1" applyProtection="1">
      <alignment/>
      <protection/>
    </xf>
    <xf numFmtId="0" fontId="38" fillId="39" borderId="0" xfId="0" applyNumberFormat="1" applyFont="1" applyFill="1" applyBorder="1" applyAlignment="1" applyProtection="1">
      <alignment/>
      <protection/>
    </xf>
    <xf numFmtId="4" fontId="0" fillId="38"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center" vertical="center" wrapText="1"/>
      <protection/>
    </xf>
    <xf numFmtId="4" fontId="28" fillId="35" borderId="10" xfId="0" applyNumberFormat="1" applyFont="1" applyFill="1" applyBorder="1" applyAlignment="1" applyProtection="1">
      <alignment horizontal="center" vertical="center" wrapText="1"/>
      <protection/>
    </xf>
    <xf numFmtId="182" fontId="28" fillId="35" borderId="10" xfId="0" applyNumberFormat="1" applyFont="1" applyFill="1" applyBorder="1" applyAlignment="1" applyProtection="1">
      <alignment horizontal="center" vertical="center" wrapText="1"/>
      <protection/>
    </xf>
    <xf numFmtId="0" fontId="8" fillId="35" borderId="0" xfId="0" applyNumberFormat="1" applyFont="1" applyFill="1" applyBorder="1" applyAlignment="1" applyProtection="1">
      <alignment horizontal="center"/>
      <protection/>
    </xf>
    <xf numFmtId="0" fontId="4" fillId="0" borderId="10" xfId="0" applyFont="1" applyBorder="1" applyAlignment="1">
      <alignment horizontal="center" vertical="center"/>
    </xf>
    <xf numFmtId="0" fontId="4" fillId="38" borderId="10" xfId="0" applyFont="1" applyFill="1" applyBorder="1" applyAlignment="1">
      <alignment horizontal="center" vertical="center"/>
    </xf>
    <xf numFmtId="0" fontId="4" fillId="35"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34" fillId="0" borderId="10" xfId="0" applyFont="1" applyBorder="1" applyAlignment="1">
      <alignment horizontal="center" vertical="center" wrapText="1"/>
    </xf>
    <xf numFmtId="0" fontId="32" fillId="35" borderId="10" xfId="0" applyNumberFormat="1" applyFont="1" applyFill="1" applyBorder="1" applyAlignment="1" applyProtection="1">
      <alignment vertical="center"/>
      <protection/>
    </xf>
    <xf numFmtId="0" fontId="33" fillId="0" borderId="17" xfId="0" applyNumberFormat="1" applyFont="1" applyFill="1" applyBorder="1" applyAlignment="1" applyProtection="1">
      <alignment horizontal="center" vertical="center"/>
      <protection/>
    </xf>
    <xf numFmtId="0" fontId="34" fillId="0" borderId="18" xfId="0" applyFont="1" applyBorder="1" applyAlignment="1">
      <alignment horizontal="center" vertical="center"/>
    </xf>
    <xf numFmtId="0" fontId="14" fillId="0" borderId="19" xfId="0" applyNumberFormat="1" applyFont="1" applyFill="1" applyBorder="1" applyAlignment="1" applyProtection="1">
      <alignment/>
      <protection/>
    </xf>
    <xf numFmtId="0" fontId="34" fillId="0" borderId="10" xfId="0" applyFont="1" applyBorder="1" applyAlignment="1">
      <alignment horizontal="center" vertical="center"/>
    </xf>
    <xf numFmtId="0" fontId="35" fillId="35" borderId="0" xfId="0" applyNumberFormat="1" applyFont="1" applyFill="1" applyBorder="1" applyAlignment="1" applyProtection="1">
      <alignment horizontal="center" vertical="center"/>
      <protection/>
    </xf>
    <xf numFmtId="0" fontId="33" fillId="38" borderId="10" xfId="0" applyNumberFormat="1" applyFont="1" applyFill="1" applyBorder="1" applyAlignment="1" applyProtection="1">
      <alignment horizontal="center" vertical="center"/>
      <protection/>
    </xf>
    <xf numFmtId="0" fontId="33" fillId="35" borderId="0" xfId="0" applyNumberFormat="1" applyFont="1" applyFill="1" applyBorder="1" applyAlignment="1" applyProtection="1">
      <alignment/>
      <protection/>
    </xf>
    <xf numFmtId="0" fontId="33" fillId="0" borderId="0" xfId="0" applyNumberFormat="1" applyFont="1" applyFill="1" applyBorder="1" applyAlignment="1" applyProtection="1">
      <alignment/>
      <protection/>
    </xf>
    <xf numFmtId="9" fontId="30" fillId="35" borderId="0" xfId="0" applyNumberFormat="1" applyFont="1" applyFill="1" applyBorder="1" applyAlignment="1" applyProtection="1">
      <alignment horizontal="center" vertical="center"/>
      <protection/>
    </xf>
    <xf numFmtId="4" fontId="14" fillId="35" borderId="0" xfId="0" applyNumberFormat="1" applyFont="1" applyFill="1" applyBorder="1" applyAlignment="1" applyProtection="1">
      <alignment/>
      <protection/>
    </xf>
    <xf numFmtId="4" fontId="39" fillId="35" borderId="0" xfId="0" applyNumberFormat="1" applyFont="1" applyFill="1" applyBorder="1" applyAlignment="1" applyProtection="1">
      <alignment horizontal="center" vertical="center" wrapText="1"/>
      <protection/>
    </xf>
    <xf numFmtId="4" fontId="14" fillId="36" borderId="11" xfId="0" applyNumberFormat="1" applyFont="1" applyFill="1" applyBorder="1" applyAlignment="1" applyProtection="1">
      <alignment horizontal="center" vertical="center" wrapText="1"/>
      <protection/>
    </xf>
    <xf numFmtId="4" fontId="14" fillId="36" borderId="15" xfId="0" applyNumberFormat="1" applyFont="1" applyFill="1" applyBorder="1" applyAlignment="1" applyProtection="1">
      <alignment horizontal="center" vertical="center" wrapText="1"/>
      <protection/>
    </xf>
    <xf numFmtId="4" fontId="14" fillId="0" borderId="0" xfId="0" applyNumberFormat="1" applyFont="1" applyFill="1" applyBorder="1" applyAlignment="1" applyProtection="1">
      <alignment/>
      <protection/>
    </xf>
    <xf numFmtId="4" fontId="14" fillId="37" borderId="0" xfId="0" applyNumberFormat="1" applyFont="1" applyFill="1" applyBorder="1" applyAlignment="1" applyProtection="1">
      <alignment/>
      <protection/>
    </xf>
    <xf numFmtId="4" fontId="0" fillId="36" borderId="15" xfId="0" applyNumberFormat="1" applyFont="1" applyFill="1" applyBorder="1" applyAlignment="1" applyProtection="1">
      <alignment horizontal="center" vertical="center" wrapText="1"/>
      <protection/>
    </xf>
    <xf numFmtId="4" fontId="37" fillId="35" borderId="20" xfId="0" applyNumberFormat="1" applyFont="1" applyFill="1" applyBorder="1" applyAlignment="1" applyProtection="1">
      <alignment horizontal="center" vertical="center" wrapText="1"/>
      <protection/>
    </xf>
    <xf numFmtId="4" fontId="28" fillId="35" borderId="20" xfId="0" applyNumberFormat="1" applyFont="1" applyFill="1" applyBorder="1" applyAlignment="1" applyProtection="1">
      <alignment horizontal="center" vertical="center" wrapText="1"/>
      <protection/>
    </xf>
    <xf numFmtId="182" fontId="28" fillId="35" borderId="20" xfId="0" applyNumberFormat="1" applyFont="1" applyFill="1" applyBorder="1" applyAlignment="1" applyProtection="1">
      <alignment horizontal="center" vertical="center" wrapText="1"/>
      <protection/>
    </xf>
    <xf numFmtId="182" fontId="37" fillId="35" borderId="20" xfId="0" applyNumberFormat="1" applyFont="1" applyFill="1" applyBorder="1" applyAlignment="1" applyProtection="1">
      <alignment horizontal="center" vertical="center" wrapText="1"/>
      <protection/>
    </xf>
    <xf numFmtId="4" fontId="39" fillId="35" borderId="20" xfId="0" applyNumberFormat="1" applyFont="1" applyFill="1" applyBorder="1" applyAlignment="1" applyProtection="1">
      <alignment horizontal="center" vertical="center" wrapText="1"/>
      <protection/>
    </xf>
    <xf numFmtId="4" fontId="31" fillId="35" borderId="20" xfId="0" applyNumberFormat="1" applyFont="1" applyFill="1" applyBorder="1" applyAlignment="1" applyProtection="1">
      <alignment horizontal="center" vertical="center" wrapText="1"/>
      <protection/>
    </xf>
    <xf numFmtId="0" fontId="32" fillId="35" borderId="14" xfId="0" applyFont="1" applyFill="1" applyBorder="1" applyAlignment="1">
      <alignment horizontal="center" vertical="center"/>
    </xf>
    <xf numFmtId="0" fontId="32" fillId="35" borderId="17" xfId="0" applyFont="1" applyFill="1" applyBorder="1" applyAlignment="1">
      <alignment horizontal="center" vertical="center"/>
    </xf>
    <xf numFmtId="0" fontId="32" fillId="35" borderId="14" xfId="0" applyNumberFormat="1" applyFont="1" applyFill="1" applyBorder="1" applyAlignment="1" applyProtection="1">
      <alignment horizontal="center" vertical="center"/>
      <protection/>
    </xf>
    <xf numFmtId="0" fontId="32" fillId="35" borderId="17" xfId="0" applyNumberFormat="1" applyFont="1" applyFill="1" applyBorder="1" applyAlignment="1" applyProtection="1">
      <alignment horizontal="center" vertical="center"/>
      <protection/>
    </xf>
    <xf numFmtId="0" fontId="32" fillId="35" borderId="0" xfId="0" applyNumberFormat="1" applyFont="1" applyFill="1" applyBorder="1" applyAlignment="1" applyProtection="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TextCFNaziv"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Sheet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 Id="rId5" Type="http://schemas.openxmlformats.org/officeDocument/2006/relationships/image" Target="../media/image13.jpeg" /><Relationship Id="rId6" Type="http://schemas.openxmlformats.org/officeDocument/2006/relationships/image" Target="../media/image14.jpeg" /><Relationship Id="rId7" Type="http://schemas.openxmlformats.org/officeDocument/2006/relationships/image" Target="../media/image15.jpeg" /><Relationship Id="rId8" Type="http://schemas.openxmlformats.org/officeDocument/2006/relationships/image" Target="../media/image16.jpeg" /><Relationship Id="rId9" Type="http://schemas.openxmlformats.org/officeDocument/2006/relationships/image" Target="../media/image17.jpeg" /><Relationship Id="rId10" Type="http://schemas.openxmlformats.org/officeDocument/2006/relationships/image" Target="../media/image18.jpeg" /><Relationship Id="rId11" Type="http://schemas.openxmlformats.org/officeDocument/2006/relationships/image" Target="../media/image19.png" /><Relationship Id="rId12" Type="http://schemas.openxmlformats.org/officeDocument/2006/relationships/image" Target="../media/image20.jpeg" /><Relationship Id="rId13" Type="http://schemas.openxmlformats.org/officeDocument/2006/relationships/image" Target="../media/image21.jpeg" /><Relationship Id="rId14" Type="http://schemas.openxmlformats.org/officeDocument/2006/relationships/image" Target="../media/image22.jpeg" /><Relationship Id="rId15" Type="http://schemas.openxmlformats.org/officeDocument/2006/relationships/image" Target="../media/image23.jpeg" /><Relationship Id="rId16" Type="http://schemas.openxmlformats.org/officeDocument/2006/relationships/image" Target="../media/image24.jpeg" /><Relationship Id="rId17" Type="http://schemas.openxmlformats.org/officeDocument/2006/relationships/image" Target="../media/image25.jpeg" /><Relationship Id="rId18" Type="http://schemas.openxmlformats.org/officeDocument/2006/relationships/image" Target="../media/image26.jpeg" /><Relationship Id="rId19" Type="http://schemas.openxmlformats.org/officeDocument/2006/relationships/image" Target="../media/image27.jpeg" /><Relationship Id="rId20" Type="http://schemas.openxmlformats.org/officeDocument/2006/relationships/image" Target="../media/image28.jpeg" /><Relationship Id="rId21" Type="http://schemas.openxmlformats.org/officeDocument/2006/relationships/image" Target="../media/image29.jpeg" /><Relationship Id="rId22" Type="http://schemas.openxmlformats.org/officeDocument/2006/relationships/image" Target="../media/image30.jpeg" /><Relationship Id="rId23" Type="http://schemas.openxmlformats.org/officeDocument/2006/relationships/image" Target="../media/image3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2.jpeg" /><Relationship Id="rId2" Type="http://schemas.openxmlformats.org/officeDocument/2006/relationships/image" Target="../media/image33.jpeg" /><Relationship Id="rId3" Type="http://schemas.openxmlformats.org/officeDocument/2006/relationships/image" Target="../media/image34.jpeg" /><Relationship Id="rId4" Type="http://schemas.openxmlformats.org/officeDocument/2006/relationships/image" Target="../media/image35.jpeg" /><Relationship Id="rId5" Type="http://schemas.openxmlformats.org/officeDocument/2006/relationships/image" Target="../media/image36.jpeg" /><Relationship Id="rId6" Type="http://schemas.openxmlformats.org/officeDocument/2006/relationships/image" Target="../media/image37.jpeg" /><Relationship Id="rId7" Type="http://schemas.openxmlformats.org/officeDocument/2006/relationships/image" Target="../media/image38.jpeg" /><Relationship Id="rId8" Type="http://schemas.openxmlformats.org/officeDocument/2006/relationships/image" Target="../media/image39.jpeg" /><Relationship Id="rId9" Type="http://schemas.openxmlformats.org/officeDocument/2006/relationships/image" Target="../media/image40.jpeg" /><Relationship Id="rId10" Type="http://schemas.openxmlformats.org/officeDocument/2006/relationships/image" Target="../media/image41.jpeg" /><Relationship Id="rId11" Type="http://schemas.openxmlformats.org/officeDocument/2006/relationships/image" Target="../media/image42.jpeg" /><Relationship Id="rId12" Type="http://schemas.openxmlformats.org/officeDocument/2006/relationships/image" Target="../media/image4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4.png" /><Relationship Id="rId2" Type="http://schemas.openxmlformats.org/officeDocument/2006/relationships/image" Target="../media/image45.png" /><Relationship Id="rId3" Type="http://schemas.openxmlformats.org/officeDocument/2006/relationships/image" Target="../media/image46.png" /><Relationship Id="rId4" Type="http://schemas.openxmlformats.org/officeDocument/2006/relationships/image" Target="../media/image47.png" /><Relationship Id="rId5" Type="http://schemas.openxmlformats.org/officeDocument/2006/relationships/image" Target="../media/image48.jpeg" /><Relationship Id="rId6" Type="http://schemas.openxmlformats.org/officeDocument/2006/relationships/image" Target="../media/image49.jpeg" /><Relationship Id="rId7" Type="http://schemas.openxmlformats.org/officeDocument/2006/relationships/image" Target="../media/image50.jpeg" /><Relationship Id="rId8" Type="http://schemas.openxmlformats.org/officeDocument/2006/relationships/image" Target="../media/image5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66675</xdr:colOff>
      <xdr:row>20</xdr:row>
      <xdr:rowOff>209550</xdr:rowOff>
    </xdr:from>
    <xdr:to>
      <xdr:col>4</xdr:col>
      <xdr:colOff>723900</xdr:colOff>
      <xdr:row>20</xdr:row>
      <xdr:rowOff>990600</xdr:rowOff>
    </xdr:to>
    <xdr:pic>
      <xdr:nvPicPr>
        <xdr:cNvPr id="1" name="Picture 162" descr="WS-560M_brown__side_M.jpg"/>
        <xdr:cNvPicPr preferRelativeResize="1">
          <a:picLocks noChangeAspect="1"/>
        </xdr:cNvPicPr>
      </xdr:nvPicPr>
      <xdr:blipFill>
        <a:blip r:embed="rId1"/>
        <a:stretch>
          <a:fillRect/>
        </a:stretch>
      </xdr:blipFill>
      <xdr:spPr>
        <a:xfrm>
          <a:off x="1343025" y="14325600"/>
          <a:ext cx="657225" cy="781050"/>
        </a:xfrm>
        <a:prstGeom prst="rect">
          <a:avLst/>
        </a:prstGeom>
        <a:noFill/>
        <a:ln w="9525" cmpd="sng">
          <a:noFill/>
        </a:ln>
      </xdr:spPr>
    </xdr:pic>
    <xdr:clientData/>
  </xdr:twoCellAnchor>
  <xdr:twoCellAnchor editAs="oneCell">
    <xdr:from>
      <xdr:col>4</xdr:col>
      <xdr:colOff>104775</xdr:colOff>
      <xdr:row>21</xdr:row>
      <xdr:rowOff>142875</xdr:rowOff>
    </xdr:from>
    <xdr:to>
      <xdr:col>4</xdr:col>
      <xdr:colOff>400050</xdr:colOff>
      <xdr:row>21</xdr:row>
      <xdr:rowOff>847725</xdr:rowOff>
    </xdr:to>
    <xdr:pic>
      <xdr:nvPicPr>
        <xdr:cNvPr id="2" name="Picture 33" descr="WS-550M_blue__side_M.jpg"/>
        <xdr:cNvPicPr preferRelativeResize="1">
          <a:picLocks noChangeAspect="1"/>
        </xdr:cNvPicPr>
      </xdr:nvPicPr>
      <xdr:blipFill>
        <a:blip r:embed="rId2"/>
        <a:srcRect l="19999" r="17999"/>
        <a:stretch>
          <a:fillRect/>
        </a:stretch>
      </xdr:blipFill>
      <xdr:spPr>
        <a:xfrm>
          <a:off x="1381125" y="15354300"/>
          <a:ext cx="295275" cy="704850"/>
        </a:xfrm>
        <a:prstGeom prst="rect">
          <a:avLst/>
        </a:prstGeom>
        <a:noFill/>
        <a:ln w="9525" cmpd="sng">
          <a:noFill/>
        </a:ln>
      </xdr:spPr>
    </xdr:pic>
    <xdr:clientData/>
  </xdr:twoCellAnchor>
  <xdr:twoCellAnchor editAs="oneCell">
    <xdr:from>
      <xdr:col>4</xdr:col>
      <xdr:colOff>476250</xdr:colOff>
      <xdr:row>21</xdr:row>
      <xdr:rowOff>180975</xdr:rowOff>
    </xdr:from>
    <xdr:to>
      <xdr:col>4</xdr:col>
      <xdr:colOff>723900</xdr:colOff>
      <xdr:row>21</xdr:row>
      <xdr:rowOff>885825</xdr:rowOff>
    </xdr:to>
    <xdr:pic>
      <xdr:nvPicPr>
        <xdr:cNvPr id="3" name="Picture 34" descr="WS-560M_brown__side_M.jpg"/>
        <xdr:cNvPicPr preferRelativeResize="1">
          <a:picLocks noChangeAspect="1"/>
        </xdr:cNvPicPr>
      </xdr:nvPicPr>
      <xdr:blipFill>
        <a:blip r:embed="rId1"/>
        <a:srcRect l="25778" r="26666"/>
        <a:stretch>
          <a:fillRect/>
        </a:stretch>
      </xdr:blipFill>
      <xdr:spPr>
        <a:xfrm>
          <a:off x="1752600" y="15392400"/>
          <a:ext cx="247650" cy="704850"/>
        </a:xfrm>
        <a:prstGeom prst="rect">
          <a:avLst/>
        </a:prstGeom>
        <a:noFill/>
        <a:ln w="9525" cmpd="sng">
          <a:noFill/>
        </a:ln>
      </xdr:spPr>
    </xdr:pic>
    <xdr:clientData/>
  </xdr:twoCellAnchor>
  <xdr:twoCellAnchor editAs="oneCell">
    <xdr:from>
      <xdr:col>4</xdr:col>
      <xdr:colOff>133350</xdr:colOff>
      <xdr:row>23</xdr:row>
      <xdr:rowOff>114300</xdr:rowOff>
    </xdr:from>
    <xdr:to>
      <xdr:col>4</xdr:col>
      <xdr:colOff>676275</xdr:colOff>
      <xdr:row>23</xdr:row>
      <xdr:rowOff>657225</xdr:rowOff>
    </xdr:to>
    <xdr:pic>
      <xdr:nvPicPr>
        <xdr:cNvPr id="4" name="Picture 37" descr="WS-450S_white__side_M.jpg"/>
        <xdr:cNvPicPr preferRelativeResize="1">
          <a:picLocks noChangeAspect="1"/>
        </xdr:cNvPicPr>
      </xdr:nvPicPr>
      <xdr:blipFill>
        <a:blip r:embed="rId3"/>
        <a:stretch>
          <a:fillRect/>
        </a:stretch>
      </xdr:blipFill>
      <xdr:spPr>
        <a:xfrm>
          <a:off x="1409700" y="16744950"/>
          <a:ext cx="542925" cy="542925"/>
        </a:xfrm>
        <a:prstGeom prst="rect">
          <a:avLst/>
        </a:prstGeom>
        <a:noFill/>
        <a:ln w="9525" cmpd="sng">
          <a:noFill/>
        </a:ln>
      </xdr:spPr>
    </xdr:pic>
    <xdr:clientData/>
  </xdr:twoCellAnchor>
  <xdr:twoCellAnchor editAs="oneCell">
    <xdr:from>
      <xdr:col>4</xdr:col>
      <xdr:colOff>180975</xdr:colOff>
      <xdr:row>24</xdr:row>
      <xdr:rowOff>28575</xdr:rowOff>
    </xdr:from>
    <xdr:to>
      <xdr:col>4</xdr:col>
      <xdr:colOff>714375</xdr:colOff>
      <xdr:row>24</xdr:row>
      <xdr:rowOff>561975</xdr:rowOff>
    </xdr:to>
    <xdr:pic>
      <xdr:nvPicPr>
        <xdr:cNvPr id="5" name="Picture 39" descr="VN-7800__front_M.jpg"/>
        <xdr:cNvPicPr preferRelativeResize="1">
          <a:picLocks noChangeAspect="1"/>
        </xdr:cNvPicPr>
      </xdr:nvPicPr>
      <xdr:blipFill>
        <a:blip r:embed="rId4"/>
        <a:stretch>
          <a:fillRect/>
        </a:stretch>
      </xdr:blipFill>
      <xdr:spPr>
        <a:xfrm>
          <a:off x="1457325" y="17468850"/>
          <a:ext cx="533400" cy="533400"/>
        </a:xfrm>
        <a:prstGeom prst="rect">
          <a:avLst/>
        </a:prstGeom>
        <a:noFill/>
        <a:ln w="9525" cmpd="sng">
          <a:noFill/>
        </a:ln>
      </xdr:spPr>
    </xdr:pic>
    <xdr:clientData/>
  </xdr:twoCellAnchor>
  <xdr:twoCellAnchor editAs="oneCell">
    <xdr:from>
      <xdr:col>4</xdr:col>
      <xdr:colOff>200025</xdr:colOff>
      <xdr:row>25</xdr:row>
      <xdr:rowOff>47625</xdr:rowOff>
    </xdr:from>
    <xdr:to>
      <xdr:col>4</xdr:col>
      <xdr:colOff>733425</xdr:colOff>
      <xdr:row>25</xdr:row>
      <xdr:rowOff>581025</xdr:rowOff>
    </xdr:to>
    <xdr:pic>
      <xdr:nvPicPr>
        <xdr:cNvPr id="6" name="Picture 41" descr="VN-6800PC__front_M.jpg"/>
        <xdr:cNvPicPr preferRelativeResize="1">
          <a:picLocks noChangeAspect="1"/>
        </xdr:cNvPicPr>
      </xdr:nvPicPr>
      <xdr:blipFill>
        <a:blip r:embed="rId5"/>
        <a:stretch>
          <a:fillRect/>
        </a:stretch>
      </xdr:blipFill>
      <xdr:spPr>
        <a:xfrm>
          <a:off x="1476375" y="18116550"/>
          <a:ext cx="533400" cy="533400"/>
        </a:xfrm>
        <a:prstGeom prst="rect">
          <a:avLst/>
        </a:prstGeom>
        <a:noFill/>
        <a:ln w="9525" cmpd="sng">
          <a:noFill/>
        </a:ln>
      </xdr:spPr>
    </xdr:pic>
    <xdr:clientData/>
  </xdr:twoCellAnchor>
  <xdr:twoCellAnchor editAs="oneCell">
    <xdr:from>
      <xdr:col>4</xdr:col>
      <xdr:colOff>219075</xdr:colOff>
      <xdr:row>26</xdr:row>
      <xdr:rowOff>57150</xdr:rowOff>
    </xdr:from>
    <xdr:to>
      <xdr:col>4</xdr:col>
      <xdr:colOff>723900</xdr:colOff>
      <xdr:row>26</xdr:row>
      <xdr:rowOff>581025</xdr:rowOff>
    </xdr:to>
    <xdr:pic>
      <xdr:nvPicPr>
        <xdr:cNvPr id="7" name="Picture 43" descr="VN-5500PC__front_M.jpg"/>
        <xdr:cNvPicPr preferRelativeResize="1">
          <a:picLocks noChangeAspect="1"/>
        </xdr:cNvPicPr>
      </xdr:nvPicPr>
      <xdr:blipFill>
        <a:blip r:embed="rId6"/>
        <a:stretch>
          <a:fillRect/>
        </a:stretch>
      </xdr:blipFill>
      <xdr:spPr>
        <a:xfrm>
          <a:off x="1495425" y="18754725"/>
          <a:ext cx="504825" cy="523875"/>
        </a:xfrm>
        <a:prstGeom prst="rect">
          <a:avLst/>
        </a:prstGeom>
        <a:noFill/>
        <a:ln w="9525" cmpd="sng">
          <a:noFill/>
        </a:ln>
      </xdr:spPr>
    </xdr:pic>
    <xdr:clientData/>
  </xdr:twoCellAnchor>
  <xdr:twoCellAnchor editAs="oneCell">
    <xdr:from>
      <xdr:col>4</xdr:col>
      <xdr:colOff>171450</xdr:colOff>
      <xdr:row>28</xdr:row>
      <xdr:rowOff>57150</xdr:rowOff>
    </xdr:from>
    <xdr:to>
      <xdr:col>4</xdr:col>
      <xdr:colOff>704850</xdr:colOff>
      <xdr:row>28</xdr:row>
      <xdr:rowOff>600075</xdr:rowOff>
    </xdr:to>
    <xdr:pic>
      <xdr:nvPicPr>
        <xdr:cNvPr id="8" name="Picture 45" descr="VN-6500__front_M.jpg"/>
        <xdr:cNvPicPr preferRelativeResize="1">
          <a:picLocks noChangeAspect="1"/>
        </xdr:cNvPicPr>
      </xdr:nvPicPr>
      <xdr:blipFill>
        <a:blip r:embed="rId7"/>
        <a:stretch>
          <a:fillRect/>
        </a:stretch>
      </xdr:blipFill>
      <xdr:spPr>
        <a:xfrm>
          <a:off x="1447800" y="19650075"/>
          <a:ext cx="533400" cy="542925"/>
        </a:xfrm>
        <a:prstGeom prst="rect">
          <a:avLst/>
        </a:prstGeom>
        <a:noFill/>
        <a:ln w="9525" cmpd="sng">
          <a:noFill/>
        </a:ln>
      </xdr:spPr>
    </xdr:pic>
    <xdr:clientData/>
  </xdr:twoCellAnchor>
  <xdr:twoCellAnchor editAs="oneCell">
    <xdr:from>
      <xdr:col>4</xdr:col>
      <xdr:colOff>171450</xdr:colOff>
      <xdr:row>29</xdr:row>
      <xdr:rowOff>28575</xdr:rowOff>
    </xdr:from>
    <xdr:to>
      <xdr:col>4</xdr:col>
      <xdr:colOff>695325</xdr:colOff>
      <xdr:row>29</xdr:row>
      <xdr:rowOff>590550</xdr:rowOff>
    </xdr:to>
    <xdr:pic>
      <xdr:nvPicPr>
        <xdr:cNvPr id="9" name="Picture 47" descr="VN-5500__front_M.jpg"/>
        <xdr:cNvPicPr preferRelativeResize="1">
          <a:picLocks noChangeAspect="1"/>
        </xdr:cNvPicPr>
      </xdr:nvPicPr>
      <xdr:blipFill>
        <a:blip r:embed="rId8"/>
        <a:stretch>
          <a:fillRect/>
        </a:stretch>
      </xdr:blipFill>
      <xdr:spPr>
        <a:xfrm>
          <a:off x="1447800" y="20250150"/>
          <a:ext cx="523875" cy="561975"/>
        </a:xfrm>
        <a:prstGeom prst="rect">
          <a:avLst/>
        </a:prstGeom>
        <a:noFill/>
        <a:ln w="9525" cmpd="sng">
          <a:noFill/>
        </a:ln>
      </xdr:spPr>
    </xdr:pic>
    <xdr:clientData/>
  </xdr:twoCellAnchor>
  <xdr:twoCellAnchor editAs="oneCell">
    <xdr:from>
      <xdr:col>4</xdr:col>
      <xdr:colOff>190500</xdr:colOff>
      <xdr:row>31</xdr:row>
      <xdr:rowOff>66675</xdr:rowOff>
    </xdr:from>
    <xdr:to>
      <xdr:col>4</xdr:col>
      <xdr:colOff>771525</xdr:colOff>
      <xdr:row>31</xdr:row>
      <xdr:rowOff>552450</xdr:rowOff>
    </xdr:to>
    <xdr:pic>
      <xdr:nvPicPr>
        <xdr:cNvPr id="10" name="Picture 66" descr="xDMplus_1GB_M_rdax_64x53.jpg"/>
        <xdr:cNvPicPr preferRelativeResize="1">
          <a:picLocks noChangeAspect="1"/>
        </xdr:cNvPicPr>
      </xdr:nvPicPr>
      <xdr:blipFill>
        <a:blip r:embed="rId9"/>
        <a:stretch>
          <a:fillRect/>
        </a:stretch>
      </xdr:blipFill>
      <xdr:spPr>
        <a:xfrm>
          <a:off x="1466850" y="21269325"/>
          <a:ext cx="581025" cy="485775"/>
        </a:xfrm>
        <a:prstGeom prst="rect">
          <a:avLst/>
        </a:prstGeom>
        <a:noFill/>
        <a:ln w="9525" cmpd="sng">
          <a:noFill/>
        </a:ln>
      </xdr:spPr>
    </xdr:pic>
    <xdr:clientData/>
  </xdr:twoCellAnchor>
  <xdr:twoCellAnchor editAs="oneCell">
    <xdr:from>
      <xdr:col>4</xdr:col>
      <xdr:colOff>190500</xdr:colOff>
      <xdr:row>32</xdr:row>
      <xdr:rowOff>57150</xdr:rowOff>
    </xdr:from>
    <xdr:to>
      <xdr:col>4</xdr:col>
      <xdr:colOff>771525</xdr:colOff>
      <xdr:row>32</xdr:row>
      <xdr:rowOff>514350</xdr:rowOff>
    </xdr:to>
    <xdr:pic>
      <xdr:nvPicPr>
        <xdr:cNvPr id="11" name="Picture 68" descr="xDM-2GB_m_rdax_64x51.jpg"/>
        <xdr:cNvPicPr preferRelativeResize="1">
          <a:picLocks noChangeAspect="1"/>
        </xdr:cNvPicPr>
      </xdr:nvPicPr>
      <xdr:blipFill>
        <a:blip r:embed="rId10"/>
        <a:stretch>
          <a:fillRect/>
        </a:stretch>
      </xdr:blipFill>
      <xdr:spPr>
        <a:xfrm>
          <a:off x="1466850" y="21888450"/>
          <a:ext cx="581025" cy="457200"/>
        </a:xfrm>
        <a:prstGeom prst="rect">
          <a:avLst/>
        </a:prstGeom>
        <a:noFill/>
        <a:ln w="9525" cmpd="sng">
          <a:noFill/>
        </a:ln>
      </xdr:spPr>
    </xdr:pic>
    <xdr:clientData/>
  </xdr:twoCellAnchor>
  <xdr:twoCellAnchor editAs="oneCell">
    <xdr:from>
      <xdr:col>1</xdr:col>
      <xdr:colOff>514350</xdr:colOff>
      <xdr:row>0</xdr:row>
      <xdr:rowOff>95250</xdr:rowOff>
    </xdr:from>
    <xdr:to>
      <xdr:col>5</xdr:col>
      <xdr:colOff>1238250</xdr:colOff>
      <xdr:row>0</xdr:row>
      <xdr:rowOff>838200</xdr:rowOff>
    </xdr:to>
    <xdr:pic>
      <xdr:nvPicPr>
        <xdr:cNvPr id="12" name="Picture 69" descr="olylogo.gif"/>
        <xdr:cNvPicPr preferRelativeResize="1">
          <a:picLocks noChangeAspect="1"/>
        </xdr:cNvPicPr>
      </xdr:nvPicPr>
      <xdr:blipFill>
        <a:blip r:embed="rId11"/>
        <a:stretch>
          <a:fillRect/>
        </a:stretch>
      </xdr:blipFill>
      <xdr:spPr>
        <a:xfrm>
          <a:off x="1276350" y="95250"/>
          <a:ext cx="2124075" cy="742950"/>
        </a:xfrm>
        <a:prstGeom prst="rect">
          <a:avLst/>
        </a:prstGeom>
        <a:noFill/>
        <a:ln w="9525" cmpd="sng">
          <a:noFill/>
        </a:ln>
      </xdr:spPr>
    </xdr:pic>
    <xdr:clientData/>
  </xdr:twoCellAnchor>
  <xdr:twoCellAnchor editAs="oneCell">
    <xdr:from>
      <xdr:col>4</xdr:col>
      <xdr:colOff>104775</xdr:colOff>
      <xdr:row>3</xdr:row>
      <xdr:rowOff>142875</xdr:rowOff>
    </xdr:from>
    <xdr:to>
      <xdr:col>4</xdr:col>
      <xdr:colOff>828675</xdr:colOff>
      <xdr:row>3</xdr:row>
      <xdr:rowOff>676275</xdr:rowOff>
    </xdr:to>
    <xdr:pic>
      <xdr:nvPicPr>
        <xdr:cNvPr id="13" name="Picture 47" descr="SP-600UZ_Silver__front_M.jpg"/>
        <xdr:cNvPicPr preferRelativeResize="1">
          <a:picLocks noChangeAspect="1"/>
        </xdr:cNvPicPr>
      </xdr:nvPicPr>
      <xdr:blipFill>
        <a:blip r:embed="rId12"/>
        <a:stretch>
          <a:fillRect/>
        </a:stretch>
      </xdr:blipFill>
      <xdr:spPr>
        <a:xfrm>
          <a:off x="1381125" y="1685925"/>
          <a:ext cx="723900" cy="533400"/>
        </a:xfrm>
        <a:prstGeom prst="rect">
          <a:avLst/>
        </a:prstGeom>
        <a:noFill/>
        <a:ln w="9525" cmpd="sng">
          <a:noFill/>
        </a:ln>
      </xdr:spPr>
    </xdr:pic>
    <xdr:clientData/>
  </xdr:twoCellAnchor>
  <xdr:twoCellAnchor editAs="oneCell">
    <xdr:from>
      <xdr:col>4</xdr:col>
      <xdr:colOff>76200</xdr:colOff>
      <xdr:row>6</xdr:row>
      <xdr:rowOff>180975</xdr:rowOff>
    </xdr:from>
    <xdr:to>
      <xdr:col>4</xdr:col>
      <xdr:colOff>771525</xdr:colOff>
      <xdr:row>6</xdr:row>
      <xdr:rowOff>647700</xdr:rowOff>
    </xdr:to>
    <xdr:pic>
      <xdr:nvPicPr>
        <xdr:cNvPr id="14" name="Picture 51" descr="Mju-7040_CopperBlue__font_M.jpg"/>
        <xdr:cNvPicPr preferRelativeResize="1">
          <a:picLocks noChangeAspect="1"/>
        </xdr:cNvPicPr>
      </xdr:nvPicPr>
      <xdr:blipFill>
        <a:blip r:embed="rId13"/>
        <a:stretch>
          <a:fillRect/>
        </a:stretch>
      </xdr:blipFill>
      <xdr:spPr>
        <a:xfrm>
          <a:off x="1352550" y="3638550"/>
          <a:ext cx="695325" cy="466725"/>
        </a:xfrm>
        <a:prstGeom prst="rect">
          <a:avLst/>
        </a:prstGeom>
        <a:noFill/>
        <a:ln w="9525" cmpd="sng">
          <a:noFill/>
        </a:ln>
      </xdr:spPr>
    </xdr:pic>
    <xdr:clientData/>
  </xdr:twoCellAnchor>
  <xdr:twoCellAnchor editAs="oneCell">
    <xdr:from>
      <xdr:col>4</xdr:col>
      <xdr:colOff>104775</xdr:colOff>
      <xdr:row>5</xdr:row>
      <xdr:rowOff>238125</xdr:rowOff>
    </xdr:from>
    <xdr:to>
      <xdr:col>4</xdr:col>
      <xdr:colOff>790575</xdr:colOff>
      <xdr:row>5</xdr:row>
      <xdr:rowOff>723900</xdr:rowOff>
    </xdr:to>
    <xdr:pic>
      <xdr:nvPicPr>
        <xdr:cNvPr id="15" name="Picture 52" descr="Mju-9010_MidnightBlack__front_M.jpg"/>
        <xdr:cNvPicPr preferRelativeResize="1">
          <a:picLocks noChangeAspect="1"/>
        </xdr:cNvPicPr>
      </xdr:nvPicPr>
      <xdr:blipFill>
        <a:blip r:embed="rId14"/>
        <a:stretch>
          <a:fillRect/>
        </a:stretch>
      </xdr:blipFill>
      <xdr:spPr>
        <a:xfrm>
          <a:off x="1381125" y="2828925"/>
          <a:ext cx="685800" cy="485775"/>
        </a:xfrm>
        <a:prstGeom prst="rect">
          <a:avLst/>
        </a:prstGeom>
        <a:noFill/>
        <a:ln w="9525" cmpd="sng">
          <a:noFill/>
        </a:ln>
      </xdr:spPr>
    </xdr:pic>
    <xdr:clientData/>
  </xdr:twoCellAnchor>
  <xdr:twoCellAnchor editAs="oneCell">
    <xdr:from>
      <xdr:col>4</xdr:col>
      <xdr:colOff>123825</xdr:colOff>
      <xdr:row>7</xdr:row>
      <xdr:rowOff>161925</xdr:rowOff>
    </xdr:from>
    <xdr:to>
      <xdr:col>4</xdr:col>
      <xdr:colOff>819150</xdr:colOff>
      <xdr:row>7</xdr:row>
      <xdr:rowOff>628650</xdr:rowOff>
    </xdr:to>
    <xdr:pic>
      <xdr:nvPicPr>
        <xdr:cNvPr id="16" name="Picture 53" descr="Mju-5010_LightPink__front_M.jpg"/>
        <xdr:cNvPicPr preferRelativeResize="1">
          <a:picLocks noChangeAspect="1"/>
        </xdr:cNvPicPr>
      </xdr:nvPicPr>
      <xdr:blipFill>
        <a:blip r:embed="rId15"/>
        <a:stretch>
          <a:fillRect/>
        </a:stretch>
      </xdr:blipFill>
      <xdr:spPr>
        <a:xfrm>
          <a:off x="1400175" y="4438650"/>
          <a:ext cx="695325" cy="466725"/>
        </a:xfrm>
        <a:prstGeom prst="rect">
          <a:avLst/>
        </a:prstGeom>
        <a:noFill/>
        <a:ln w="9525" cmpd="sng">
          <a:noFill/>
        </a:ln>
      </xdr:spPr>
    </xdr:pic>
    <xdr:clientData/>
  </xdr:twoCellAnchor>
  <xdr:twoCellAnchor editAs="oneCell">
    <xdr:from>
      <xdr:col>4</xdr:col>
      <xdr:colOff>57150</xdr:colOff>
      <xdr:row>11</xdr:row>
      <xdr:rowOff>171450</xdr:rowOff>
    </xdr:from>
    <xdr:to>
      <xdr:col>4</xdr:col>
      <xdr:colOff>790575</xdr:colOff>
      <xdr:row>11</xdr:row>
      <xdr:rowOff>647700</xdr:rowOff>
    </xdr:to>
    <xdr:pic>
      <xdr:nvPicPr>
        <xdr:cNvPr id="17" name="Picture 54" descr="FE-4030_IndiumGrey__front_M.jpg"/>
        <xdr:cNvPicPr preferRelativeResize="1">
          <a:picLocks noChangeAspect="1"/>
        </xdr:cNvPicPr>
      </xdr:nvPicPr>
      <xdr:blipFill>
        <a:blip r:embed="rId16"/>
        <a:stretch>
          <a:fillRect/>
        </a:stretch>
      </xdr:blipFill>
      <xdr:spPr>
        <a:xfrm>
          <a:off x="1333500" y="7562850"/>
          <a:ext cx="733425" cy="476250"/>
        </a:xfrm>
        <a:prstGeom prst="rect">
          <a:avLst/>
        </a:prstGeom>
        <a:noFill/>
        <a:ln w="9525" cmpd="sng">
          <a:noFill/>
        </a:ln>
      </xdr:spPr>
    </xdr:pic>
    <xdr:clientData/>
  </xdr:twoCellAnchor>
  <xdr:twoCellAnchor editAs="oneCell">
    <xdr:from>
      <xdr:col>4</xdr:col>
      <xdr:colOff>104775</xdr:colOff>
      <xdr:row>13</xdr:row>
      <xdr:rowOff>85725</xdr:rowOff>
    </xdr:from>
    <xdr:to>
      <xdr:col>4</xdr:col>
      <xdr:colOff>790575</xdr:colOff>
      <xdr:row>13</xdr:row>
      <xdr:rowOff>533400</xdr:rowOff>
    </xdr:to>
    <xdr:pic>
      <xdr:nvPicPr>
        <xdr:cNvPr id="18" name="Picture 56" descr="x-925-black-1.jpg"/>
        <xdr:cNvPicPr preferRelativeResize="1">
          <a:picLocks noChangeAspect="1"/>
        </xdr:cNvPicPr>
      </xdr:nvPicPr>
      <xdr:blipFill>
        <a:blip r:embed="rId17"/>
        <a:srcRect t="19117" b="15931"/>
        <a:stretch>
          <a:fillRect/>
        </a:stretch>
      </xdr:blipFill>
      <xdr:spPr>
        <a:xfrm>
          <a:off x="1381125" y="9239250"/>
          <a:ext cx="685800" cy="447675"/>
        </a:xfrm>
        <a:prstGeom prst="rect">
          <a:avLst/>
        </a:prstGeom>
        <a:noFill/>
        <a:ln w="9525" cmpd="sng">
          <a:noFill/>
        </a:ln>
      </xdr:spPr>
    </xdr:pic>
    <xdr:clientData/>
  </xdr:twoCellAnchor>
  <xdr:twoCellAnchor editAs="oneCell">
    <xdr:from>
      <xdr:col>4</xdr:col>
      <xdr:colOff>152400</xdr:colOff>
      <xdr:row>14</xdr:row>
      <xdr:rowOff>66675</xdr:rowOff>
    </xdr:from>
    <xdr:to>
      <xdr:col>4</xdr:col>
      <xdr:colOff>809625</xdr:colOff>
      <xdr:row>14</xdr:row>
      <xdr:rowOff>552450</xdr:rowOff>
    </xdr:to>
    <xdr:pic>
      <xdr:nvPicPr>
        <xdr:cNvPr id="19" name="Picture 57" descr="FE-46_FlamingoPink__front_M.jpg"/>
        <xdr:cNvPicPr preferRelativeResize="1">
          <a:picLocks noChangeAspect="1"/>
        </xdr:cNvPicPr>
      </xdr:nvPicPr>
      <xdr:blipFill>
        <a:blip r:embed="rId18"/>
        <a:stretch>
          <a:fillRect/>
        </a:stretch>
      </xdr:blipFill>
      <xdr:spPr>
        <a:xfrm>
          <a:off x="1428750" y="10020300"/>
          <a:ext cx="657225" cy="485775"/>
        </a:xfrm>
        <a:prstGeom prst="rect">
          <a:avLst/>
        </a:prstGeom>
        <a:noFill/>
        <a:ln w="9525" cmpd="sng">
          <a:noFill/>
        </a:ln>
      </xdr:spPr>
    </xdr:pic>
    <xdr:clientData/>
  </xdr:twoCellAnchor>
  <xdr:twoCellAnchor editAs="oneCell">
    <xdr:from>
      <xdr:col>4</xdr:col>
      <xdr:colOff>76200</xdr:colOff>
      <xdr:row>15</xdr:row>
      <xdr:rowOff>66675</xdr:rowOff>
    </xdr:from>
    <xdr:to>
      <xdr:col>4</xdr:col>
      <xdr:colOff>762000</xdr:colOff>
      <xdr:row>15</xdr:row>
      <xdr:rowOff>571500</xdr:rowOff>
    </xdr:to>
    <xdr:pic>
      <xdr:nvPicPr>
        <xdr:cNvPr id="20" name="Picture 58" descr="FE-26_FlamingoPink__front_M.jpg"/>
        <xdr:cNvPicPr preferRelativeResize="1">
          <a:picLocks noChangeAspect="1"/>
        </xdr:cNvPicPr>
      </xdr:nvPicPr>
      <xdr:blipFill>
        <a:blip r:embed="rId19"/>
        <a:stretch>
          <a:fillRect/>
        </a:stretch>
      </xdr:blipFill>
      <xdr:spPr>
        <a:xfrm>
          <a:off x="1352550" y="10715625"/>
          <a:ext cx="685800" cy="504825"/>
        </a:xfrm>
        <a:prstGeom prst="rect">
          <a:avLst/>
        </a:prstGeom>
        <a:noFill/>
        <a:ln w="9525" cmpd="sng">
          <a:noFill/>
        </a:ln>
      </xdr:spPr>
    </xdr:pic>
    <xdr:clientData/>
  </xdr:twoCellAnchor>
  <xdr:twoCellAnchor editAs="oneCell">
    <xdr:from>
      <xdr:col>4</xdr:col>
      <xdr:colOff>114300</xdr:colOff>
      <xdr:row>17</xdr:row>
      <xdr:rowOff>180975</xdr:rowOff>
    </xdr:from>
    <xdr:to>
      <xdr:col>4</xdr:col>
      <xdr:colOff>742950</xdr:colOff>
      <xdr:row>17</xdr:row>
      <xdr:rowOff>952500</xdr:rowOff>
    </xdr:to>
    <xdr:pic>
      <xdr:nvPicPr>
        <xdr:cNvPr id="21" name="Picture 59" descr="DS-2400__front_M.jpg"/>
        <xdr:cNvPicPr preferRelativeResize="1">
          <a:picLocks noChangeAspect="1"/>
        </xdr:cNvPicPr>
      </xdr:nvPicPr>
      <xdr:blipFill>
        <a:blip r:embed="rId20"/>
        <a:stretch>
          <a:fillRect/>
        </a:stretch>
      </xdr:blipFill>
      <xdr:spPr>
        <a:xfrm>
          <a:off x="1390650" y="11811000"/>
          <a:ext cx="628650" cy="771525"/>
        </a:xfrm>
        <a:prstGeom prst="rect">
          <a:avLst/>
        </a:prstGeom>
        <a:noFill/>
        <a:ln w="9525" cmpd="sng">
          <a:noFill/>
        </a:ln>
      </xdr:spPr>
    </xdr:pic>
    <xdr:clientData/>
  </xdr:twoCellAnchor>
  <xdr:twoCellAnchor editAs="oneCell">
    <xdr:from>
      <xdr:col>4</xdr:col>
      <xdr:colOff>57150</xdr:colOff>
      <xdr:row>18</xdr:row>
      <xdr:rowOff>171450</xdr:rowOff>
    </xdr:from>
    <xdr:to>
      <xdr:col>4</xdr:col>
      <xdr:colOff>742950</xdr:colOff>
      <xdr:row>18</xdr:row>
      <xdr:rowOff>914400</xdr:rowOff>
    </xdr:to>
    <xdr:pic>
      <xdr:nvPicPr>
        <xdr:cNvPr id="22" name="Picture 60" descr="AS-2400_m.jpg"/>
        <xdr:cNvPicPr preferRelativeResize="1">
          <a:picLocks noChangeAspect="1"/>
        </xdr:cNvPicPr>
      </xdr:nvPicPr>
      <xdr:blipFill>
        <a:blip r:embed="rId21"/>
        <a:stretch>
          <a:fillRect/>
        </a:stretch>
      </xdr:blipFill>
      <xdr:spPr>
        <a:xfrm>
          <a:off x="1333500" y="12906375"/>
          <a:ext cx="685800" cy="742950"/>
        </a:xfrm>
        <a:prstGeom prst="rect">
          <a:avLst/>
        </a:prstGeom>
        <a:noFill/>
        <a:ln w="9525" cmpd="sng">
          <a:noFill/>
        </a:ln>
      </xdr:spPr>
    </xdr:pic>
    <xdr:clientData/>
  </xdr:twoCellAnchor>
  <xdr:twoCellAnchor editAs="oneCell">
    <xdr:from>
      <xdr:col>4</xdr:col>
      <xdr:colOff>123825</xdr:colOff>
      <xdr:row>12</xdr:row>
      <xdr:rowOff>171450</xdr:rowOff>
    </xdr:from>
    <xdr:to>
      <xdr:col>4</xdr:col>
      <xdr:colOff>742950</xdr:colOff>
      <xdr:row>12</xdr:row>
      <xdr:rowOff>609600</xdr:rowOff>
    </xdr:to>
    <xdr:pic>
      <xdr:nvPicPr>
        <xdr:cNvPr id="23" name="Picture 26" descr="olympus-fe-47-r-r-800 mala.JPG"/>
        <xdr:cNvPicPr preferRelativeResize="1">
          <a:picLocks noChangeAspect="1"/>
        </xdr:cNvPicPr>
      </xdr:nvPicPr>
      <xdr:blipFill>
        <a:blip r:embed="rId22"/>
        <a:stretch>
          <a:fillRect/>
        </a:stretch>
      </xdr:blipFill>
      <xdr:spPr>
        <a:xfrm>
          <a:off x="1400175" y="8477250"/>
          <a:ext cx="619125" cy="438150"/>
        </a:xfrm>
        <a:prstGeom prst="rect">
          <a:avLst/>
        </a:prstGeom>
        <a:noFill/>
        <a:ln w="9525" cmpd="sng">
          <a:noFill/>
        </a:ln>
      </xdr:spPr>
    </xdr:pic>
    <xdr:clientData/>
  </xdr:twoCellAnchor>
  <xdr:twoCellAnchor editAs="oneCell">
    <xdr:from>
      <xdr:col>4</xdr:col>
      <xdr:colOff>57150</xdr:colOff>
      <xdr:row>8</xdr:row>
      <xdr:rowOff>257175</xdr:rowOff>
    </xdr:from>
    <xdr:to>
      <xdr:col>4</xdr:col>
      <xdr:colOff>781050</xdr:colOff>
      <xdr:row>8</xdr:row>
      <xdr:rowOff>781050</xdr:rowOff>
    </xdr:to>
    <xdr:pic>
      <xdr:nvPicPr>
        <xdr:cNvPr id="24" name="Picture 28" descr="MjuTough-3000_HotPink__front_M.jpg"/>
        <xdr:cNvPicPr preferRelativeResize="1">
          <a:picLocks noChangeAspect="1"/>
        </xdr:cNvPicPr>
      </xdr:nvPicPr>
      <xdr:blipFill>
        <a:blip r:embed="rId23"/>
        <a:stretch>
          <a:fillRect/>
        </a:stretch>
      </xdr:blipFill>
      <xdr:spPr>
        <a:xfrm>
          <a:off x="1333500" y="5372100"/>
          <a:ext cx="723900" cy="523875"/>
        </a:xfrm>
        <a:prstGeom prst="rect">
          <a:avLst/>
        </a:prstGeom>
        <a:noFill/>
        <a:ln w="9525" cmpd="sng">
          <a:noFill/>
        </a:ln>
      </xdr:spPr>
    </xdr:pic>
    <xdr:clientData/>
  </xdr:twoCellAnchor>
  <xdr:twoCellAnchor editAs="oneCell">
    <xdr:from>
      <xdr:col>4</xdr:col>
      <xdr:colOff>133350</xdr:colOff>
      <xdr:row>10</xdr:row>
      <xdr:rowOff>228600</xdr:rowOff>
    </xdr:from>
    <xdr:to>
      <xdr:col>4</xdr:col>
      <xdr:colOff>819150</xdr:colOff>
      <xdr:row>10</xdr:row>
      <xdr:rowOff>676275</xdr:rowOff>
    </xdr:to>
    <xdr:pic>
      <xdr:nvPicPr>
        <xdr:cNvPr id="25" name="Picture 56" descr="x-925-black-1.jpg"/>
        <xdr:cNvPicPr preferRelativeResize="1">
          <a:picLocks noChangeAspect="1"/>
        </xdr:cNvPicPr>
      </xdr:nvPicPr>
      <xdr:blipFill>
        <a:blip r:embed="rId17"/>
        <a:srcRect t="19117" b="15931"/>
        <a:stretch>
          <a:fillRect/>
        </a:stretch>
      </xdr:blipFill>
      <xdr:spPr>
        <a:xfrm>
          <a:off x="1409700" y="6638925"/>
          <a:ext cx="6858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190500</xdr:colOff>
      <xdr:row>3</xdr:row>
      <xdr:rowOff>133350</xdr:rowOff>
    </xdr:from>
    <xdr:to>
      <xdr:col>4</xdr:col>
      <xdr:colOff>723900</xdr:colOff>
      <xdr:row>3</xdr:row>
      <xdr:rowOff>742950</xdr:rowOff>
    </xdr:to>
    <xdr:pic>
      <xdr:nvPicPr>
        <xdr:cNvPr id="1" name="Picture 16" descr="145735_1c6daa0b-304a-4f39-88ac-e3ec9e0e0211.jpg"/>
        <xdr:cNvPicPr preferRelativeResize="1">
          <a:picLocks noChangeAspect="1"/>
        </xdr:cNvPicPr>
      </xdr:nvPicPr>
      <xdr:blipFill>
        <a:blip r:embed="rId1"/>
        <a:srcRect r="22817"/>
        <a:stretch>
          <a:fillRect/>
        </a:stretch>
      </xdr:blipFill>
      <xdr:spPr>
        <a:xfrm>
          <a:off x="1162050" y="1695450"/>
          <a:ext cx="533400" cy="609600"/>
        </a:xfrm>
        <a:prstGeom prst="rect">
          <a:avLst/>
        </a:prstGeom>
        <a:noFill/>
        <a:ln w="9525" cmpd="sng">
          <a:noFill/>
        </a:ln>
      </xdr:spPr>
    </xdr:pic>
    <xdr:clientData/>
  </xdr:twoCellAnchor>
  <xdr:twoCellAnchor editAs="oneCell">
    <xdr:from>
      <xdr:col>4</xdr:col>
      <xdr:colOff>228600</xdr:colOff>
      <xdr:row>4</xdr:row>
      <xdr:rowOff>66675</xdr:rowOff>
    </xdr:from>
    <xdr:to>
      <xdr:col>4</xdr:col>
      <xdr:colOff>685800</xdr:colOff>
      <xdr:row>4</xdr:row>
      <xdr:rowOff>666750</xdr:rowOff>
    </xdr:to>
    <xdr:pic>
      <xdr:nvPicPr>
        <xdr:cNvPr id="2" name="Picture 17" descr="139560_c42ef329-6497-45c7-bb0b-83b51873d77b.jpg"/>
        <xdr:cNvPicPr preferRelativeResize="1">
          <a:picLocks noChangeAspect="1"/>
        </xdr:cNvPicPr>
      </xdr:nvPicPr>
      <xdr:blipFill>
        <a:blip r:embed="rId2"/>
        <a:stretch>
          <a:fillRect/>
        </a:stretch>
      </xdr:blipFill>
      <xdr:spPr>
        <a:xfrm>
          <a:off x="1200150" y="2466975"/>
          <a:ext cx="457200" cy="600075"/>
        </a:xfrm>
        <a:prstGeom prst="rect">
          <a:avLst/>
        </a:prstGeom>
        <a:noFill/>
        <a:ln w="9525" cmpd="sng">
          <a:noFill/>
        </a:ln>
      </xdr:spPr>
    </xdr:pic>
    <xdr:clientData/>
  </xdr:twoCellAnchor>
  <xdr:twoCellAnchor editAs="oneCell">
    <xdr:from>
      <xdr:col>4</xdr:col>
      <xdr:colOff>238125</xdr:colOff>
      <xdr:row>5</xdr:row>
      <xdr:rowOff>152400</xdr:rowOff>
    </xdr:from>
    <xdr:to>
      <xdr:col>4</xdr:col>
      <xdr:colOff>619125</xdr:colOff>
      <xdr:row>5</xdr:row>
      <xdr:rowOff>695325</xdr:rowOff>
    </xdr:to>
    <xdr:pic>
      <xdr:nvPicPr>
        <xdr:cNvPr id="3" name="Picture 18" descr="139559_64cd3716-1e7b-4a43-8444-c58bcddbc74c.jpg"/>
        <xdr:cNvPicPr preferRelativeResize="1">
          <a:picLocks noChangeAspect="1"/>
        </xdr:cNvPicPr>
      </xdr:nvPicPr>
      <xdr:blipFill>
        <a:blip r:embed="rId3"/>
        <a:stretch>
          <a:fillRect/>
        </a:stretch>
      </xdr:blipFill>
      <xdr:spPr>
        <a:xfrm>
          <a:off x="1209675" y="3295650"/>
          <a:ext cx="381000" cy="542925"/>
        </a:xfrm>
        <a:prstGeom prst="rect">
          <a:avLst/>
        </a:prstGeom>
        <a:noFill/>
        <a:ln w="9525" cmpd="sng">
          <a:noFill/>
        </a:ln>
      </xdr:spPr>
    </xdr:pic>
    <xdr:clientData/>
  </xdr:twoCellAnchor>
  <xdr:twoCellAnchor editAs="oneCell">
    <xdr:from>
      <xdr:col>4</xdr:col>
      <xdr:colOff>247650</xdr:colOff>
      <xdr:row>6</xdr:row>
      <xdr:rowOff>142875</xdr:rowOff>
    </xdr:from>
    <xdr:to>
      <xdr:col>4</xdr:col>
      <xdr:colOff>600075</xdr:colOff>
      <xdr:row>6</xdr:row>
      <xdr:rowOff>657225</xdr:rowOff>
    </xdr:to>
    <xdr:pic>
      <xdr:nvPicPr>
        <xdr:cNvPr id="4" name="Picture 19" descr="139573_a470509c-0ee7-4753-9143-535f96d9506b.jpg"/>
        <xdr:cNvPicPr preferRelativeResize="1">
          <a:picLocks noChangeAspect="1"/>
        </xdr:cNvPicPr>
      </xdr:nvPicPr>
      <xdr:blipFill>
        <a:blip r:embed="rId4"/>
        <a:stretch>
          <a:fillRect/>
        </a:stretch>
      </xdr:blipFill>
      <xdr:spPr>
        <a:xfrm>
          <a:off x="1219200" y="4038600"/>
          <a:ext cx="352425" cy="514350"/>
        </a:xfrm>
        <a:prstGeom prst="rect">
          <a:avLst/>
        </a:prstGeom>
        <a:noFill/>
        <a:ln w="9525" cmpd="sng">
          <a:noFill/>
        </a:ln>
      </xdr:spPr>
    </xdr:pic>
    <xdr:clientData/>
  </xdr:twoCellAnchor>
  <xdr:twoCellAnchor editAs="oneCell">
    <xdr:from>
      <xdr:col>4</xdr:col>
      <xdr:colOff>238125</xdr:colOff>
      <xdr:row>8</xdr:row>
      <xdr:rowOff>161925</xdr:rowOff>
    </xdr:from>
    <xdr:to>
      <xdr:col>4</xdr:col>
      <xdr:colOff>657225</xdr:colOff>
      <xdr:row>8</xdr:row>
      <xdr:rowOff>600075</xdr:rowOff>
    </xdr:to>
    <xdr:pic>
      <xdr:nvPicPr>
        <xdr:cNvPr id="5" name="Picture 20" descr="146664_da44d776-c705-497d-b3f8-1807b471d2c9.jpg"/>
        <xdr:cNvPicPr preferRelativeResize="1">
          <a:picLocks noChangeAspect="1"/>
        </xdr:cNvPicPr>
      </xdr:nvPicPr>
      <xdr:blipFill>
        <a:blip r:embed="rId5"/>
        <a:stretch>
          <a:fillRect/>
        </a:stretch>
      </xdr:blipFill>
      <xdr:spPr>
        <a:xfrm>
          <a:off x="1209675" y="5191125"/>
          <a:ext cx="419100" cy="438150"/>
        </a:xfrm>
        <a:prstGeom prst="rect">
          <a:avLst/>
        </a:prstGeom>
        <a:noFill/>
        <a:ln w="9525" cmpd="sng">
          <a:noFill/>
        </a:ln>
      </xdr:spPr>
    </xdr:pic>
    <xdr:clientData/>
  </xdr:twoCellAnchor>
  <xdr:twoCellAnchor editAs="oneCell">
    <xdr:from>
      <xdr:col>4</xdr:col>
      <xdr:colOff>228600</xdr:colOff>
      <xdr:row>9</xdr:row>
      <xdr:rowOff>95250</xdr:rowOff>
    </xdr:from>
    <xdr:to>
      <xdr:col>4</xdr:col>
      <xdr:colOff>657225</xdr:colOff>
      <xdr:row>9</xdr:row>
      <xdr:rowOff>561975</xdr:rowOff>
    </xdr:to>
    <xdr:pic>
      <xdr:nvPicPr>
        <xdr:cNvPr id="6" name="Picture 21" descr="139558_71dcc86d-8bd8-49d8-bc17-24b4092e267e.jpg"/>
        <xdr:cNvPicPr preferRelativeResize="1">
          <a:picLocks noChangeAspect="1"/>
        </xdr:cNvPicPr>
      </xdr:nvPicPr>
      <xdr:blipFill>
        <a:blip r:embed="rId6"/>
        <a:stretch>
          <a:fillRect/>
        </a:stretch>
      </xdr:blipFill>
      <xdr:spPr>
        <a:xfrm>
          <a:off x="1200150" y="5867400"/>
          <a:ext cx="428625" cy="466725"/>
        </a:xfrm>
        <a:prstGeom prst="rect">
          <a:avLst/>
        </a:prstGeom>
        <a:noFill/>
        <a:ln w="9525" cmpd="sng">
          <a:noFill/>
        </a:ln>
      </xdr:spPr>
    </xdr:pic>
    <xdr:clientData/>
  </xdr:twoCellAnchor>
  <xdr:twoCellAnchor editAs="oneCell">
    <xdr:from>
      <xdr:col>4</xdr:col>
      <xdr:colOff>247650</xdr:colOff>
      <xdr:row>10</xdr:row>
      <xdr:rowOff>104775</xdr:rowOff>
    </xdr:from>
    <xdr:to>
      <xdr:col>4</xdr:col>
      <xdr:colOff>685800</xdr:colOff>
      <xdr:row>10</xdr:row>
      <xdr:rowOff>609600</xdr:rowOff>
    </xdr:to>
    <xdr:pic>
      <xdr:nvPicPr>
        <xdr:cNvPr id="7" name="Picture 24" descr="151313_74db2bab-46ae-43ec-8600-6fd3f9dcc8ad.jpg"/>
        <xdr:cNvPicPr preferRelativeResize="1">
          <a:picLocks noChangeAspect="1"/>
        </xdr:cNvPicPr>
      </xdr:nvPicPr>
      <xdr:blipFill>
        <a:blip r:embed="rId7"/>
        <a:stretch>
          <a:fillRect/>
        </a:stretch>
      </xdr:blipFill>
      <xdr:spPr>
        <a:xfrm>
          <a:off x="1219200" y="6610350"/>
          <a:ext cx="438150" cy="504825"/>
        </a:xfrm>
        <a:prstGeom prst="rect">
          <a:avLst/>
        </a:prstGeom>
        <a:noFill/>
        <a:ln w="9525" cmpd="sng">
          <a:noFill/>
        </a:ln>
      </xdr:spPr>
    </xdr:pic>
    <xdr:clientData/>
  </xdr:twoCellAnchor>
  <xdr:twoCellAnchor editAs="oneCell">
    <xdr:from>
      <xdr:col>4</xdr:col>
      <xdr:colOff>238125</xdr:colOff>
      <xdr:row>11</xdr:row>
      <xdr:rowOff>85725</xdr:rowOff>
    </xdr:from>
    <xdr:to>
      <xdr:col>4</xdr:col>
      <xdr:colOff>666750</xdr:colOff>
      <xdr:row>11</xdr:row>
      <xdr:rowOff>600075</xdr:rowOff>
    </xdr:to>
    <xdr:pic>
      <xdr:nvPicPr>
        <xdr:cNvPr id="8" name="Picture 25" descr="139557_28455465-df2e-489a-b6da-37f2d79b53db.jpg"/>
        <xdr:cNvPicPr preferRelativeResize="1">
          <a:picLocks noChangeAspect="1"/>
        </xdr:cNvPicPr>
      </xdr:nvPicPr>
      <xdr:blipFill>
        <a:blip r:embed="rId8"/>
        <a:stretch>
          <a:fillRect/>
        </a:stretch>
      </xdr:blipFill>
      <xdr:spPr>
        <a:xfrm>
          <a:off x="1209675" y="7343775"/>
          <a:ext cx="428625" cy="514350"/>
        </a:xfrm>
        <a:prstGeom prst="rect">
          <a:avLst/>
        </a:prstGeom>
        <a:noFill/>
        <a:ln w="9525" cmpd="sng">
          <a:noFill/>
        </a:ln>
      </xdr:spPr>
    </xdr:pic>
    <xdr:clientData/>
  </xdr:twoCellAnchor>
  <xdr:twoCellAnchor editAs="oneCell">
    <xdr:from>
      <xdr:col>4</xdr:col>
      <xdr:colOff>619125</xdr:colOff>
      <xdr:row>0</xdr:row>
      <xdr:rowOff>66675</xdr:rowOff>
    </xdr:from>
    <xdr:to>
      <xdr:col>5</xdr:col>
      <xdr:colOff>1733550</xdr:colOff>
      <xdr:row>0</xdr:row>
      <xdr:rowOff>800100</xdr:rowOff>
    </xdr:to>
    <xdr:pic>
      <xdr:nvPicPr>
        <xdr:cNvPr id="9" name="Picture 26" descr="logo.JPG"/>
        <xdr:cNvPicPr preferRelativeResize="1">
          <a:picLocks noChangeAspect="1"/>
        </xdr:cNvPicPr>
      </xdr:nvPicPr>
      <xdr:blipFill>
        <a:blip r:embed="rId9"/>
        <a:stretch>
          <a:fillRect/>
        </a:stretch>
      </xdr:blipFill>
      <xdr:spPr>
        <a:xfrm>
          <a:off x="1590675" y="66675"/>
          <a:ext cx="2133600" cy="733425"/>
        </a:xfrm>
        <a:prstGeom prst="rect">
          <a:avLst/>
        </a:prstGeom>
        <a:noFill/>
        <a:ln w="9525" cmpd="sng">
          <a:noFill/>
        </a:ln>
      </xdr:spPr>
    </xdr:pic>
    <xdr:clientData/>
  </xdr:twoCellAnchor>
  <xdr:twoCellAnchor editAs="oneCell">
    <xdr:from>
      <xdr:col>4</xdr:col>
      <xdr:colOff>219075</xdr:colOff>
      <xdr:row>13</xdr:row>
      <xdr:rowOff>57150</xdr:rowOff>
    </xdr:from>
    <xdr:to>
      <xdr:col>4</xdr:col>
      <xdr:colOff>762000</xdr:colOff>
      <xdr:row>13</xdr:row>
      <xdr:rowOff>619125</xdr:rowOff>
    </xdr:to>
    <xdr:pic>
      <xdr:nvPicPr>
        <xdr:cNvPr id="10" name="Picture 12" descr="458331363.jpg"/>
        <xdr:cNvPicPr preferRelativeResize="1">
          <a:picLocks noChangeAspect="1"/>
        </xdr:cNvPicPr>
      </xdr:nvPicPr>
      <xdr:blipFill>
        <a:blip r:embed="rId10"/>
        <a:stretch>
          <a:fillRect/>
        </a:stretch>
      </xdr:blipFill>
      <xdr:spPr>
        <a:xfrm>
          <a:off x="1190625" y="8467725"/>
          <a:ext cx="542925" cy="561975"/>
        </a:xfrm>
        <a:prstGeom prst="rect">
          <a:avLst/>
        </a:prstGeom>
        <a:noFill/>
        <a:ln w="9525" cmpd="sng">
          <a:noFill/>
        </a:ln>
      </xdr:spPr>
    </xdr:pic>
    <xdr:clientData/>
  </xdr:twoCellAnchor>
  <xdr:twoCellAnchor editAs="oneCell">
    <xdr:from>
      <xdr:col>4</xdr:col>
      <xdr:colOff>228600</xdr:colOff>
      <xdr:row>14</xdr:row>
      <xdr:rowOff>114300</xdr:rowOff>
    </xdr:from>
    <xdr:to>
      <xdr:col>4</xdr:col>
      <xdr:colOff>742950</xdr:colOff>
      <xdr:row>14</xdr:row>
      <xdr:rowOff>676275</xdr:rowOff>
    </xdr:to>
    <xdr:pic>
      <xdr:nvPicPr>
        <xdr:cNvPr id="11" name="Picture 13" descr="491619030.jpg"/>
        <xdr:cNvPicPr preferRelativeResize="1">
          <a:picLocks noChangeAspect="1"/>
        </xdr:cNvPicPr>
      </xdr:nvPicPr>
      <xdr:blipFill>
        <a:blip r:embed="rId11"/>
        <a:stretch>
          <a:fillRect/>
        </a:stretch>
      </xdr:blipFill>
      <xdr:spPr>
        <a:xfrm>
          <a:off x="1200150" y="9286875"/>
          <a:ext cx="514350" cy="561975"/>
        </a:xfrm>
        <a:prstGeom prst="rect">
          <a:avLst/>
        </a:prstGeom>
        <a:noFill/>
        <a:ln w="9525" cmpd="sng">
          <a:noFill/>
        </a:ln>
      </xdr:spPr>
    </xdr:pic>
    <xdr:clientData/>
  </xdr:twoCellAnchor>
  <xdr:twoCellAnchor editAs="oneCell">
    <xdr:from>
      <xdr:col>4</xdr:col>
      <xdr:colOff>238125</xdr:colOff>
      <xdr:row>15</xdr:row>
      <xdr:rowOff>123825</xdr:rowOff>
    </xdr:from>
    <xdr:to>
      <xdr:col>4</xdr:col>
      <xdr:colOff>790575</xdr:colOff>
      <xdr:row>15</xdr:row>
      <xdr:rowOff>685800</xdr:rowOff>
    </xdr:to>
    <xdr:pic>
      <xdr:nvPicPr>
        <xdr:cNvPr id="12" name="Picture 14" descr="184856517.jpg"/>
        <xdr:cNvPicPr preferRelativeResize="1">
          <a:picLocks noChangeAspect="1"/>
        </xdr:cNvPicPr>
      </xdr:nvPicPr>
      <xdr:blipFill>
        <a:blip r:embed="rId12"/>
        <a:stretch>
          <a:fillRect/>
        </a:stretch>
      </xdr:blipFill>
      <xdr:spPr>
        <a:xfrm>
          <a:off x="1209675" y="10001250"/>
          <a:ext cx="5524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885825</xdr:colOff>
      <xdr:row>0</xdr:row>
      <xdr:rowOff>209550</xdr:rowOff>
    </xdr:from>
    <xdr:to>
      <xdr:col>5</xdr:col>
      <xdr:colOff>1123950</xdr:colOff>
      <xdr:row>1</xdr:row>
      <xdr:rowOff>9525</xdr:rowOff>
    </xdr:to>
    <xdr:pic>
      <xdr:nvPicPr>
        <xdr:cNvPr id="1" name="Picture 10" descr="corp_logo.gif"/>
        <xdr:cNvPicPr preferRelativeResize="1">
          <a:picLocks noChangeAspect="1"/>
        </xdr:cNvPicPr>
      </xdr:nvPicPr>
      <xdr:blipFill>
        <a:blip r:embed="rId1"/>
        <a:stretch>
          <a:fillRect/>
        </a:stretch>
      </xdr:blipFill>
      <xdr:spPr>
        <a:xfrm>
          <a:off x="1819275" y="209550"/>
          <a:ext cx="1323975" cy="476250"/>
        </a:xfrm>
        <a:prstGeom prst="rect">
          <a:avLst/>
        </a:prstGeom>
        <a:noFill/>
        <a:ln w="9525" cmpd="sng">
          <a:noFill/>
        </a:ln>
      </xdr:spPr>
    </xdr:pic>
    <xdr:clientData/>
  </xdr:twoCellAnchor>
  <xdr:twoCellAnchor editAs="oneCell">
    <xdr:from>
      <xdr:col>4</xdr:col>
      <xdr:colOff>219075</xdr:colOff>
      <xdr:row>5</xdr:row>
      <xdr:rowOff>180975</xdr:rowOff>
    </xdr:from>
    <xdr:to>
      <xdr:col>4</xdr:col>
      <xdr:colOff>923925</xdr:colOff>
      <xdr:row>5</xdr:row>
      <xdr:rowOff>666750</xdr:rowOff>
    </xdr:to>
    <xdr:pic>
      <xdr:nvPicPr>
        <xdr:cNvPr id="2" name="Picture 11" descr="555.bmp"/>
        <xdr:cNvPicPr preferRelativeResize="1">
          <a:picLocks noChangeAspect="1"/>
        </xdr:cNvPicPr>
      </xdr:nvPicPr>
      <xdr:blipFill>
        <a:blip r:embed="rId2"/>
        <a:stretch>
          <a:fillRect/>
        </a:stretch>
      </xdr:blipFill>
      <xdr:spPr>
        <a:xfrm>
          <a:off x="1152525" y="3143250"/>
          <a:ext cx="704850" cy="485775"/>
        </a:xfrm>
        <a:prstGeom prst="rect">
          <a:avLst/>
        </a:prstGeom>
        <a:noFill/>
        <a:ln w="9525" cmpd="sng">
          <a:noFill/>
        </a:ln>
      </xdr:spPr>
    </xdr:pic>
    <xdr:clientData/>
  </xdr:twoCellAnchor>
  <xdr:twoCellAnchor editAs="oneCell">
    <xdr:from>
      <xdr:col>4</xdr:col>
      <xdr:colOff>190500</xdr:colOff>
      <xdr:row>6</xdr:row>
      <xdr:rowOff>323850</xdr:rowOff>
    </xdr:from>
    <xdr:to>
      <xdr:col>4</xdr:col>
      <xdr:colOff>885825</xdr:colOff>
      <xdr:row>6</xdr:row>
      <xdr:rowOff>742950</xdr:rowOff>
    </xdr:to>
    <xdr:pic>
      <xdr:nvPicPr>
        <xdr:cNvPr id="3" name="Picture 12" descr="505.bmp"/>
        <xdr:cNvPicPr preferRelativeResize="1">
          <a:picLocks noChangeAspect="1"/>
        </xdr:cNvPicPr>
      </xdr:nvPicPr>
      <xdr:blipFill>
        <a:blip r:embed="rId3"/>
        <a:stretch>
          <a:fillRect/>
        </a:stretch>
      </xdr:blipFill>
      <xdr:spPr>
        <a:xfrm>
          <a:off x="1123950" y="4162425"/>
          <a:ext cx="695325" cy="419100"/>
        </a:xfrm>
        <a:prstGeom prst="rect">
          <a:avLst/>
        </a:prstGeom>
        <a:noFill/>
        <a:ln w="9525" cmpd="sng">
          <a:noFill/>
        </a:ln>
      </xdr:spPr>
    </xdr:pic>
    <xdr:clientData/>
  </xdr:twoCellAnchor>
  <xdr:twoCellAnchor editAs="oneCell">
    <xdr:from>
      <xdr:col>4</xdr:col>
      <xdr:colOff>180975</xdr:colOff>
      <xdr:row>7</xdr:row>
      <xdr:rowOff>381000</xdr:rowOff>
    </xdr:from>
    <xdr:to>
      <xdr:col>4</xdr:col>
      <xdr:colOff>876300</xdr:colOff>
      <xdr:row>7</xdr:row>
      <xdr:rowOff>990600</xdr:rowOff>
    </xdr:to>
    <xdr:pic>
      <xdr:nvPicPr>
        <xdr:cNvPr id="4" name="Picture 8" descr="400 mala.bmp"/>
        <xdr:cNvPicPr preferRelativeResize="1">
          <a:picLocks noChangeAspect="1"/>
        </xdr:cNvPicPr>
      </xdr:nvPicPr>
      <xdr:blipFill>
        <a:blip r:embed="rId4"/>
        <a:stretch>
          <a:fillRect/>
        </a:stretch>
      </xdr:blipFill>
      <xdr:spPr>
        <a:xfrm>
          <a:off x="1114425" y="5191125"/>
          <a:ext cx="695325" cy="609600"/>
        </a:xfrm>
        <a:prstGeom prst="rect">
          <a:avLst/>
        </a:prstGeom>
        <a:noFill/>
        <a:ln w="9525" cmpd="sng">
          <a:noFill/>
        </a:ln>
      </xdr:spPr>
    </xdr:pic>
    <xdr:clientData/>
  </xdr:twoCellAnchor>
  <xdr:twoCellAnchor editAs="oneCell">
    <xdr:from>
      <xdr:col>4</xdr:col>
      <xdr:colOff>171450</xdr:colOff>
      <xdr:row>8</xdr:row>
      <xdr:rowOff>180975</xdr:rowOff>
    </xdr:from>
    <xdr:to>
      <xdr:col>4</xdr:col>
      <xdr:colOff>847725</xdr:colOff>
      <xdr:row>8</xdr:row>
      <xdr:rowOff>723900</xdr:rowOff>
    </xdr:to>
    <xdr:pic>
      <xdr:nvPicPr>
        <xdr:cNvPr id="5" name="Picture 9" descr="400 mala.bmp"/>
        <xdr:cNvPicPr preferRelativeResize="1">
          <a:picLocks noChangeAspect="1"/>
        </xdr:cNvPicPr>
      </xdr:nvPicPr>
      <xdr:blipFill>
        <a:blip r:embed="rId4"/>
        <a:stretch>
          <a:fillRect/>
        </a:stretch>
      </xdr:blipFill>
      <xdr:spPr>
        <a:xfrm>
          <a:off x="1104900" y="6143625"/>
          <a:ext cx="676275" cy="542925"/>
        </a:xfrm>
        <a:prstGeom prst="rect">
          <a:avLst/>
        </a:prstGeom>
        <a:noFill/>
        <a:ln w="9525" cmpd="sng">
          <a:noFill/>
        </a:ln>
      </xdr:spPr>
    </xdr:pic>
    <xdr:clientData/>
  </xdr:twoCellAnchor>
  <xdr:twoCellAnchor editAs="oneCell">
    <xdr:from>
      <xdr:col>4</xdr:col>
      <xdr:colOff>228600</xdr:colOff>
      <xdr:row>3</xdr:row>
      <xdr:rowOff>152400</xdr:rowOff>
    </xdr:from>
    <xdr:to>
      <xdr:col>4</xdr:col>
      <xdr:colOff>866775</xdr:colOff>
      <xdr:row>3</xdr:row>
      <xdr:rowOff>638175</xdr:rowOff>
    </xdr:to>
    <xdr:pic>
      <xdr:nvPicPr>
        <xdr:cNvPr id="6" name="Picture 9" descr="productPage_Hero_S700.jpg"/>
        <xdr:cNvPicPr preferRelativeResize="1">
          <a:picLocks noChangeAspect="1"/>
        </xdr:cNvPicPr>
      </xdr:nvPicPr>
      <xdr:blipFill>
        <a:blip r:embed="rId5"/>
        <a:stretch>
          <a:fillRect/>
        </a:stretch>
      </xdr:blipFill>
      <xdr:spPr>
        <a:xfrm>
          <a:off x="1162050" y="1304925"/>
          <a:ext cx="638175" cy="485775"/>
        </a:xfrm>
        <a:prstGeom prst="rect">
          <a:avLst/>
        </a:prstGeom>
        <a:noFill/>
        <a:ln w="9525" cmpd="sng">
          <a:noFill/>
        </a:ln>
      </xdr:spPr>
    </xdr:pic>
    <xdr:clientData/>
  </xdr:twoCellAnchor>
  <xdr:twoCellAnchor editAs="oneCell">
    <xdr:from>
      <xdr:col>4</xdr:col>
      <xdr:colOff>238125</xdr:colOff>
      <xdr:row>4</xdr:row>
      <xdr:rowOff>219075</xdr:rowOff>
    </xdr:from>
    <xdr:to>
      <xdr:col>4</xdr:col>
      <xdr:colOff>933450</xdr:colOff>
      <xdr:row>4</xdr:row>
      <xdr:rowOff>685800</xdr:rowOff>
    </xdr:to>
    <xdr:pic>
      <xdr:nvPicPr>
        <xdr:cNvPr id="7" name="Picture 10" descr="productPage_Hero_Spirit_Flat_EN_EEU.jpg"/>
        <xdr:cNvPicPr preferRelativeResize="1">
          <a:picLocks noChangeAspect="1"/>
        </xdr:cNvPicPr>
      </xdr:nvPicPr>
      <xdr:blipFill>
        <a:blip r:embed="rId6"/>
        <a:stretch>
          <a:fillRect/>
        </a:stretch>
      </xdr:blipFill>
      <xdr:spPr>
        <a:xfrm>
          <a:off x="1171575" y="2266950"/>
          <a:ext cx="695325" cy="466725"/>
        </a:xfrm>
        <a:prstGeom prst="rect">
          <a:avLst/>
        </a:prstGeom>
        <a:noFill/>
        <a:ln w="9525" cmpd="sng">
          <a:noFill/>
        </a:ln>
      </xdr:spPr>
    </xdr:pic>
    <xdr:clientData/>
  </xdr:twoCellAnchor>
  <xdr:twoCellAnchor editAs="oneCell">
    <xdr:from>
      <xdr:col>4</xdr:col>
      <xdr:colOff>190500</xdr:colOff>
      <xdr:row>9</xdr:row>
      <xdr:rowOff>200025</xdr:rowOff>
    </xdr:from>
    <xdr:to>
      <xdr:col>4</xdr:col>
      <xdr:colOff>904875</xdr:colOff>
      <xdr:row>9</xdr:row>
      <xdr:rowOff>647700</xdr:rowOff>
    </xdr:to>
    <xdr:pic>
      <xdr:nvPicPr>
        <xdr:cNvPr id="8" name="Picture 11" descr="productPage_Hero_MoovM300-EN.jpg"/>
        <xdr:cNvPicPr preferRelativeResize="1">
          <a:picLocks noChangeAspect="1"/>
        </xdr:cNvPicPr>
      </xdr:nvPicPr>
      <xdr:blipFill>
        <a:blip r:embed="rId7"/>
        <a:stretch>
          <a:fillRect/>
        </a:stretch>
      </xdr:blipFill>
      <xdr:spPr>
        <a:xfrm>
          <a:off x="1123950" y="7038975"/>
          <a:ext cx="714375" cy="447675"/>
        </a:xfrm>
        <a:prstGeom prst="rect">
          <a:avLst/>
        </a:prstGeom>
        <a:noFill/>
        <a:ln w="9525" cmpd="sng">
          <a:noFill/>
        </a:ln>
      </xdr:spPr>
    </xdr:pic>
    <xdr:clientData/>
  </xdr:twoCellAnchor>
  <xdr:twoCellAnchor editAs="oneCell">
    <xdr:from>
      <xdr:col>4</xdr:col>
      <xdr:colOff>228600</xdr:colOff>
      <xdr:row>10</xdr:row>
      <xdr:rowOff>152400</xdr:rowOff>
    </xdr:from>
    <xdr:to>
      <xdr:col>4</xdr:col>
      <xdr:colOff>771525</xdr:colOff>
      <xdr:row>10</xdr:row>
      <xdr:rowOff>676275</xdr:rowOff>
    </xdr:to>
    <xdr:pic>
      <xdr:nvPicPr>
        <xdr:cNvPr id="9" name="Picture 15" descr="147385_1714c290-74e4-41ad-a4ca-8228203a5878.jpg"/>
        <xdr:cNvPicPr preferRelativeResize="1">
          <a:picLocks noChangeAspect="1"/>
        </xdr:cNvPicPr>
      </xdr:nvPicPr>
      <xdr:blipFill>
        <a:blip r:embed="rId8"/>
        <a:stretch>
          <a:fillRect/>
        </a:stretch>
      </xdr:blipFill>
      <xdr:spPr>
        <a:xfrm>
          <a:off x="1162050" y="7800975"/>
          <a:ext cx="54292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Q52"/>
  <sheetViews>
    <sheetView zoomScalePageLayoutView="0" workbookViewId="0" topLeftCell="A1">
      <pane ySplit="2" topLeftCell="A30" activePane="bottomLeft" state="frozen"/>
      <selection pane="topLeft" activeCell="A1" sqref="A1"/>
      <selection pane="bottomLeft" activeCell="A4" sqref="A4"/>
    </sheetView>
  </sheetViews>
  <sheetFormatPr defaultColWidth="11.421875" defaultRowHeight="12.75"/>
  <cols>
    <col min="1" max="1" width="11.421875" style="33" customWidth="1"/>
    <col min="2" max="2" width="7.7109375" style="107" customWidth="1"/>
    <col min="3" max="3" width="12.00390625" style="15" hidden="1" customWidth="1"/>
    <col min="4" max="4" width="14.140625" style="22" hidden="1" customWidth="1"/>
    <col min="5" max="5" width="13.28125" style="167" customWidth="1"/>
    <col min="6" max="6" width="54.28125" style="1" customWidth="1"/>
    <col min="7" max="7" width="11.57421875" style="12" hidden="1" customWidth="1"/>
    <col min="8" max="8" width="8.140625" style="7" hidden="1" customWidth="1"/>
    <col min="9" max="9" width="8.8515625" style="10" hidden="1" customWidth="1"/>
    <col min="10" max="10" width="8.140625" style="16" hidden="1" customWidth="1"/>
    <col min="11" max="11" width="11.421875" style="17" hidden="1" customWidth="1"/>
    <col min="12" max="13" width="11.421875" style="1" hidden="1" customWidth="1"/>
    <col min="14" max="14" width="13.00390625" style="132" bestFit="1" customWidth="1"/>
    <col min="15" max="16" width="11.421875" style="1" hidden="1" customWidth="1"/>
    <col min="17" max="17" width="13.00390625" style="136" bestFit="1" customWidth="1"/>
    <col min="18" max="16384" width="11.421875" style="1" customWidth="1"/>
  </cols>
  <sheetData>
    <row r="1" spans="1:17" ht="70.5" customHeight="1" thickBot="1">
      <c r="A1" s="35"/>
      <c r="B1" s="174"/>
      <c r="C1" s="36"/>
      <c r="D1" s="37"/>
      <c r="E1" s="162"/>
      <c r="F1" s="31"/>
      <c r="G1" s="39"/>
      <c r="H1" s="40"/>
      <c r="I1" s="41"/>
      <c r="J1" s="42"/>
      <c r="K1" s="178"/>
      <c r="L1" s="31"/>
      <c r="M1" s="31"/>
      <c r="N1" s="129"/>
      <c r="O1" s="31"/>
      <c r="P1" s="142"/>
      <c r="Q1" s="156"/>
    </row>
    <row r="2" spans="1:17" s="58" customFormat="1" ht="30" customHeight="1" thickBot="1">
      <c r="A2" s="63" t="s">
        <v>111</v>
      </c>
      <c r="B2" s="63" t="s">
        <v>113</v>
      </c>
      <c r="C2" s="64" t="s">
        <v>64</v>
      </c>
      <c r="D2" s="64"/>
      <c r="E2" s="63" t="s">
        <v>1</v>
      </c>
      <c r="F2" s="63" t="s">
        <v>0</v>
      </c>
      <c r="G2" s="65" t="s">
        <v>112</v>
      </c>
      <c r="H2" s="53" t="s">
        <v>62</v>
      </c>
      <c r="I2" s="65" t="s">
        <v>63</v>
      </c>
      <c r="J2" s="55" t="s">
        <v>33</v>
      </c>
      <c r="K2" s="56" t="s">
        <v>34</v>
      </c>
      <c r="L2" s="57" t="s">
        <v>35</v>
      </c>
      <c r="M2" s="56" t="s">
        <v>36</v>
      </c>
      <c r="N2" s="186" t="s">
        <v>109</v>
      </c>
      <c r="O2" s="187" t="s">
        <v>110</v>
      </c>
      <c r="P2" s="188" t="s">
        <v>108</v>
      </c>
      <c r="Q2" s="189" t="s">
        <v>108</v>
      </c>
    </row>
    <row r="3" spans="1:17" ht="21" customHeight="1">
      <c r="A3" s="100"/>
      <c r="B3" s="100"/>
      <c r="C3" s="100"/>
      <c r="D3" s="100"/>
      <c r="E3" s="128" t="s">
        <v>2</v>
      </c>
      <c r="F3" s="100"/>
      <c r="G3" s="100"/>
      <c r="H3" s="100"/>
      <c r="I3" s="126"/>
      <c r="J3" s="66">
        <v>0</v>
      </c>
      <c r="K3" s="50"/>
      <c r="L3" s="51"/>
      <c r="M3" s="50"/>
      <c r="N3" s="137"/>
      <c r="O3" s="59"/>
      <c r="P3" s="61"/>
      <c r="Q3" s="157"/>
    </row>
    <row r="4" spans="1:17" ht="61.5" customHeight="1">
      <c r="A4" s="34"/>
      <c r="B4" s="97" t="e">
        <f>VLOOKUP($C4,#REF!,7,FALSE)</f>
        <v>#REF!</v>
      </c>
      <c r="C4" s="82" t="s">
        <v>92</v>
      </c>
      <c r="D4" s="82"/>
      <c r="E4" s="163"/>
      <c r="F4" s="47" t="s">
        <v>61</v>
      </c>
      <c r="G4" s="81" t="e">
        <f>VLOOKUP($C4,#REF!,4,FALSE)</f>
        <v>#REF!</v>
      </c>
      <c r="H4" s="124" t="e">
        <f>VLOOKUP($C4,#REF!,5,FALSE)</f>
        <v>#REF!</v>
      </c>
      <c r="I4" s="81" t="e">
        <f>VLOOKUP($C4,#REF!,6,FALSE)</f>
        <v>#REF!</v>
      </c>
      <c r="J4" s="24">
        <f>$J$3</f>
        <v>0</v>
      </c>
      <c r="K4" s="25" t="e">
        <f>I4+(I4*J4)</f>
        <v>#REF!</v>
      </c>
      <c r="L4" s="26">
        <v>0.1</v>
      </c>
      <c r="M4" s="25" t="e">
        <f>K4*L4</f>
        <v>#REF!</v>
      </c>
      <c r="N4" s="133" t="e">
        <f>K4+M4</f>
        <v>#REF!</v>
      </c>
      <c r="O4" s="159" t="e">
        <f>N4*18%</f>
        <v>#REF!</v>
      </c>
      <c r="P4" s="159" t="e">
        <f>N4+O4</f>
        <v>#REF!</v>
      </c>
      <c r="Q4" s="133" t="e">
        <f>ROUND(P4-0.001,0)</f>
        <v>#REF!</v>
      </c>
    </row>
    <row r="5" spans="1:17" s="67" customFormat="1" ht="21" customHeight="1">
      <c r="A5" s="100"/>
      <c r="B5" s="127" t="e">
        <f>VLOOKUP($C5,#REF!,7,FALSE)</f>
        <v>#REF!</v>
      </c>
      <c r="C5" s="125"/>
      <c r="D5" s="100"/>
      <c r="E5" s="194" t="s">
        <v>3</v>
      </c>
      <c r="F5" s="195"/>
      <c r="G5" s="65"/>
      <c r="H5" s="53" t="s">
        <v>62</v>
      </c>
      <c r="I5" s="65" t="s">
        <v>63</v>
      </c>
      <c r="J5" s="55" t="s">
        <v>33</v>
      </c>
      <c r="K5" s="56" t="s">
        <v>34</v>
      </c>
      <c r="L5" s="57" t="s">
        <v>35</v>
      </c>
      <c r="M5" s="56" t="s">
        <v>36</v>
      </c>
      <c r="N5" s="134" t="s">
        <v>109</v>
      </c>
      <c r="O5" s="160" t="s">
        <v>110</v>
      </c>
      <c r="P5" s="161" t="s">
        <v>108</v>
      </c>
      <c r="Q5" s="135" t="s">
        <v>108</v>
      </c>
    </row>
    <row r="6" spans="1:17" ht="68.25" customHeight="1">
      <c r="A6" s="34"/>
      <c r="B6" s="97" t="e">
        <f>VLOOKUP($C6,#REF!,7,FALSE)</f>
        <v>#REF!</v>
      </c>
      <c r="C6" s="13" t="s">
        <v>88</v>
      </c>
      <c r="D6" s="18"/>
      <c r="E6" s="163"/>
      <c r="F6" s="47" t="s">
        <v>60</v>
      </c>
      <c r="G6" s="81" t="e">
        <f>VLOOKUP($C6,#REF!,4,FALSE)</f>
        <v>#REF!</v>
      </c>
      <c r="H6" s="124" t="e">
        <f>VLOOKUP($C6,#REF!,5,FALSE)</f>
        <v>#REF!</v>
      </c>
      <c r="I6" s="81" t="e">
        <f>VLOOKUP($C6,#REF!,6,FALSE)</f>
        <v>#REF!</v>
      </c>
      <c r="J6" s="24">
        <f aca="true" t="shared" si="0" ref="J6:J33">$J$3</f>
        <v>0</v>
      </c>
      <c r="K6" s="25" t="e">
        <f aca="true" t="shared" si="1" ref="K6:K25">I6+(I6*J6)</f>
        <v>#REF!</v>
      </c>
      <c r="L6" s="26">
        <v>0.1</v>
      </c>
      <c r="M6" s="25" t="e">
        <f aca="true" t="shared" si="2" ref="M6:M25">K6*L6</f>
        <v>#REF!</v>
      </c>
      <c r="N6" s="133" t="e">
        <f aca="true" t="shared" si="3" ref="N6:N25">K6+M6</f>
        <v>#REF!</v>
      </c>
      <c r="O6" s="159" t="e">
        <f aca="true" t="shared" si="4" ref="O6:O33">N6*18%</f>
        <v>#REF!</v>
      </c>
      <c r="P6" s="159" t="e">
        <f aca="true" t="shared" si="5" ref="P6:P33">N6+O6</f>
        <v>#REF!</v>
      </c>
      <c r="Q6" s="133" t="e">
        <f aca="true" t="shared" si="6" ref="Q6:Q33">ROUND(P6-0.001,0)</f>
        <v>#REF!</v>
      </c>
    </row>
    <row r="7" spans="1:17" ht="64.5" customHeight="1">
      <c r="A7" s="34"/>
      <c r="B7" s="97" t="e">
        <f>VLOOKUP($C7,#REF!,7,FALSE)</f>
        <v>#REF!</v>
      </c>
      <c r="C7" s="13" t="s">
        <v>89</v>
      </c>
      <c r="D7" s="18"/>
      <c r="E7" s="163"/>
      <c r="F7" s="47" t="s">
        <v>59</v>
      </c>
      <c r="G7" s="81" t="e">
        <f>VLOOKUP($C7,#REF!,4,FALSE)</f>
        <v>#REF!</v>
      </c>
      <c r="H7" s="124" t="e">
        <f>VLOOKUP($C7,#REF!,5,FALSE)</f>
        <v>#REF!</v>
      </c>
      <c r="I7" s="81" t="e">
        <f>VLOOKUP($C7,#REF!,6,FALSE)</f>
        <v>#REF!</v>
      </c>
      <c r="J7" s="24">
        <f t="shared" si="0"/>
        <v>0</v>
      </c>
      <c r="K7" s="25" t="e">
        <f t="shared" si="1"/>
        <v>#REF!</v>
      </c>
      <c r="L7" s="26">
        <v>0.1</v>
      </c>
      <c r="M7" s="25" t="e">
        <f t="shared" si="2"/>
        <v>#REF!</v>
      </c>
      <c r="N7" s="133" t="e">
        <f t="shared" si="3"/>
        <v>#REF!</v>
      </c>
      <c r="O7" s="159" t="e">
        <f t="shared" si="4"/>
        <v>#REF!</v>
      </c>
      <c r="P7" s="159" t="e">
        <f t="shared" si="5"/>
        <v>#REF!</v>
      </c>
      <c r="Q7" s="133" t="e">
        <f t="shared" si="6"/>
        <v>#REF!</v>
      </c>
    </row>
    <row r="8" spans="1:17" ht="66" customHeight="1">
      <c r="A8" s="34"/>
      <c r="B8" s="97" t="e">
        <f>VLOOKUP($C8,#REF!,7,FALSE)</f>
        <v>#REF!</v>
      </c>
      <c r="C8" s="13" t="s">
        <v>90</v>
      </c>
      <c r="D8" s="23"/>
      <c r="E8" s="163"/>
      <c r="F8" s="47" t="s">
        <v>58</v>
      </c>
      <c r="G8" s="81" t="e">
        <f>VLOOKUP($C8,#REF!,4,FALSE)</f>
        <v>#REF!</v>
      </c>
      <c r="H8" s="124" t="e">
        <f>VLOOKUP($C8,#REF!,5,FALSE)</f>
        <v>#REF!</v>
      </c>
      <c r="I8" s="81" t="e">
        <f>VLOOKUP($C8,#REF!,6,FALSE)</f>
        <v>#REF!</v>
      </c>
      <c r="J8" s="24">
        <f t="shared" si="0"/>
        <v>0</v>
      </c>
      <c r="K8" s="25" t="e">
        <f t="shared" si="1"/>
        <v>#REF!</v>
      </c>
      <c r="L8" s="26">
        <v>0.1</v>
      </c>
      <c r="M8" s="25" t="e">
        <f t="shared" si="2"/>
        <v>#REF!</v>
      </c>
      <c r="N8" s="133" t="e">
        <f t="shared" si="3"/>
        <v>#REF!</v>
      </c>
      <c r="O8" s="159" t="e">
        <f t="shared" si="4"/>
        <v>#REF!</v>
      </c>
      <c r="P8" s="159" t="e">
        <f t="shared" si="5"/>
        <v>#REF!</v>
      </c>
      <c r="Q8" s="133" t="e">
        <f t="shared" si="6"/>
        <v>#REF!</v>
      </c>
    </row>
    <row r="9" spans="1:17" ht="81" customHeight="1">
      <c r="A9" s="34"/>
      <c r="B9" s="97" t="e">
        <f>VLOOKUP($C9,#REF!,7,FALSE)</f>
        <v>#REF!</v>
      </c>
      <c r="C9" s="13" t="s">
        <v>91</v>
      </c>
      <c r="D9" s="23"/>
      <c r="E9" s="163"/>
      <c r="F9" s="47" t="s">
        <v>57</v>
      </c>
      <c r="G9" s="81" t="e">
        <f>VLOOKUP($C9,#REF!,4,FALSE)</f>
        <v>#REF!</v>
      </c>
      <c r="H9" s="124" t="e">
        <f>VLOOKUP($C9,#REF!,5,FALSE)</f>
        <v>#REF!</v>
      </c>
      <c r="I9" s="81" t="e">
        <f>VLOOKUP($C9,#REF!,6,FALSE)</f>
        <v>#REF!</v>
      </c>
      <c r="J9" s="24">
        <f t="shared" si="0"/>
        <v>0</v>
      </c>
      <c r="K9" s="25" t="e">
        <f t="shared" si="1"/>
        <v>#REF!</v>
      </c>
      <c r="L9" s="26">
        <v>0.1</v>
      </c>
      <c r="M9" s="25" t="e">
        <f t="shared" si="2"/>
        <v>#REF!</v>
      </c>
      <c r="N9" s="133" t="e">
        <f t="shared" si="3"/>
        <v>#REF!</v>
      </c>
      <c r="O9" s="159" t="e">
        <f t="shared" si="4"/>
        <v>#REF!</v>
      </c>
      <c r="P9" s="159" t="e">
        <f t="shared" si="5"/>
        <v>#REF!</v>
      </c>
      <c r="Q9" s="133" t="e">
        <f t="shared" si="6"/>
        <v>#REF!</v>
      </c>
    </row>
    <row r="10" spans="1:17" s="67" customFormat="1" ht="21" customHeight="1">
      <c r="A10" s="123"/>
      <c r="B10" s="127" t="e">
        <f>VLOOKUP($C10,#REF!,7,FALSE)</f>
        <v>#REF!</v>
      </c>
      <c r="C10" s="123"/>
      <c r="D10" s="123"/>
      <c r="E10" s="194" t="s">
        <v>4</v>
      </c>
      <c r="F10" s="195"/>
      <c r="G10" s="65"/>
      <c r="H10" s="53" t="s">
        <v>62</v>
      </c>
      <c r="I10" s="65" t="s">
        <v>63</v>
      </c>
      <c r="J10" s="55" t="s">
        <v>33</v>
      </c>
      <c r="K10" s="56" t="s">
        <v>34</v>
      </c>
      <c r="L10" s="57" t="s">
        <v>35</v>
      </c>
      <c r="M10" s="56" t="s">
        <v>36</v>
      </c>
      <c r="N10" s="134" t="s">
        <v>109</v>
      </c>
      <c r="O10" s="160" t="s">
        <v>110</v>
      </c>
      <c r="P10" s="161" t="s">
        <v>108</v>
      </c>
      <c r="Q10" s="135" t="s">
        <v>108</v>
      </c>
    </row>
    <row r="11" spans="1:17" s="153" customFormat="1" ht="77.25" customHeight="1">
      <c r="A11" s="143"/>
      <c r="B11" s="175" t="e">
        <f>VLOOKUP($C11,#REF!,7,FALSE)</f>
        <v>#REF!</v>
      </c>
      <c r="C11" s="144" t="s">
        <v>93</v>
      </c>
      <c r="D11" s="145"/>
      <c r="E11" s="164"/>
      <c r="F11" s="146" t="s">
        <v>84</v>
      </c>
      <c r="G11" s="147" t="e">
        <f>VLOOKUP($C11,#REF!,4,FALSE)</f>
        <v>#REF!</v>
      </c>
      <c r="H11" s="148" t="e">
        <f>VLOOKUP($C11,#REF!,5,FALSE)</f>
        <v>#REF!</v>
      </c>
      <c r="I11" s="147" t="e">
        <f>VLOOKUP($C11,#REF!,6,FALSE)</f>
        <v>#REF!</v>
      </c>
      <c r="J11" s="149">
        <f t="shared" si="0"/>
        <v>0</v>
      </c>
      <c r="K11" s="150" t="e">
        <f t="shared" si="1"/>
        <v>#REF!</v>
      </c>
      <c r="L11" s="151">
        <v>0.1</v>
      </c>
      <c r="M11" s="150" t="e">
        <f t="shared" si="2"/>
        <v>#REF!</v>
      </c>
      <c r="N11" s="152" t="e">
        <f t="shared" si="3"/>
        <v>#REF!</v>
      </c>
      <c r="O11" s="158" t="e">
        <f t="shared" si="4"/>
        <v>#REF!</v>
      </c>
      <c r="P11" s="158" t="e">
        <f t="shared" si="5"/>
        <v>#REF!</v>
      </c>
      <c r="Q11" s="152" t="e">
        <f t="shared" si="6"/>
        <v>#REF!</v>
      </c>
    </row>
    <row r="12" spans="1:17" s="153" customFormat="1" ht="72" customHeight="1">
      <c r="A12" s="143"/>
      <c r="B12" s="175" t="e">
        <f>VLOOKUP($C12,#REF!,7,FALSE)</f>
        <v>#REF!</v>
      </c>
      <c r="C12" s="145" t="s">
        <v>94</v>
      </c>
      <c r="D12" s="145" t="s">
        <v>29</v>
      </c>
      <c r="E12" s="164"/>
      <c r="F12" s="146" t="s">
        <v>56</v>
      </c>
      <c r="G12" s="147" t="e">
        <f>VLOOKUP($C12,#REF!,4,FALSE)</f>
        <v>#REF!</v>
      </c>
      <c r="H12" s="148" t="e">
        <f>VLOOKUP($C12,#REF!,5,FALSE)</f>
        <v>#REF!</v>
      </c>
      <c r="I12" s="147" t="e">
        <f>VLOOKUP($C12,#REF!,6,FALSE)</f>
        <v>#REF!</v>
      </c>
      <c r="J12" s="149">
        <f t="shared" si="0"/>
        <v>0</v>
      </c>
      <c r="K12" s="150" t="e">
        <f t="shared" si="1"/>
        <v>#REF!</v>
      </c>
      <c r="L12" s="151">
        <v>0.1</v>
      </c>
      <c r="M12" s="150" t="e">
        <f t="shared" si="2"/>
        <v>#REF!</v>
      </c>
      <c r="N12" s="152" t="e">
        <f t="shared" si="3"/>
        <v>#REF!</v>
      </c>
      <c r="O12" s="158" t="e">
        <f t="shared" si="4"/>
        <v>#REF!</v>
      </c>
      <c r="P12" s="158" t="e">
        <f t="shared" si="5"/>
        <v>#REF!</v>
      </c>
      <c r="Q12" s="152" t="e">
        <f t="shared" si="6"/>
        <v>#REF!</v>
      </c>
    </row>
    <row r="13" spans="1:17" s="153" customFormat="1" ht="66.75" customHeight="1">
      <c r="A13" s="143"/>
      <c r="B13" s="175" t="e">
        <f>VLOOKUP($C13,#REF!,7,FALSE)</f>
        <v>#REF!</v>
      </c>
      <c r="C13" s="145" t="s">
        <v>95</v>
      </c>
      <c r="D13" s="145" t="s">
        <v>28</v>
      </c>
      <c r="E13" s="164"/>
      <c r="F13" s="146" t="s">
        <v>55</v>
      </c>
      <c r="G13" s="147" t="e">
        <f>VLOOKUP($C13,#REF!,4,FALSE)</f>
        <v>#REF!</v>
      </c>
      <c r="H13" s="148" t="e">
        <f>VLOOKUP($C13,#REF!,5,FALSE)</f>
        <v>#REF!</v>
      </c>
      <c r="I13" s="147" t="e">
        <f>VLOOKUP($C13,#REF!,6,FALSE)</f>
        <v>#REF!</v>
      </c>
      <c r="J13" s="149">
        <f t="shared" si="0"/>
        <v>0</v>
      </c>
      <c r="K13" s="150" t="e">
        <f t="shared" si="1"/>
        <v>#REF!</v>
      </c>
      <c r="L13" s="151">
        <v>0.1</v>
      </c>
      <c r="M13" s="150" t="e">
        <f t="shared" si="2"/>
        <v>#REF!</v>
      </c>
      <c r="N13" s="152" t="e">
        <f t="shared" si="3"/>
        <v>#REF!</v>
      </c>
      <c r="O13" s="158" t="e">
        <f t="shared" si="4"/>
        <v>#REF!</v>
      </c>
      <c r="P13" s="158" t="e">
        <f t="shared" si="5"/>
        <v>#REF!</v>
      </c>
      <c r="Q13" s="152" t="e">
        <f t="shared" si="6"/>
        <v>#REF!</v>
      </c>
    </row>
    <row r="14" spans="1:17" s="153" customFormat="1" ht="63" customHeight="1">
      <c r="A14" s="143"/>
      <c r="B14" s="175" t="e">
        <f>VLOOKUP($C14,#REF!,7,FALSE)</f>
        <v>#REF!</v>
      </c>
      <c r="C14" s="154" t="s">
        <v>96</v>
      </c>
      <c r="D14" s="145"/>
      <c r="E14" s="164"/>
      <c r="F14" s="146" t="s">
        <v>54</v>
      </c>
      <c r="G14" s="147" t="e">
        <f>VLOOKUP($C14,#REF!,4,FALSE)</f>
        <v>#REF!</v>
      </c>
      <c r="H14" s="148" t="e">
        <f>VLOOKUP($C14,#REF!,5,FALSE)</f>
        <v>#REF!</v>
      </c>
      <c r="I14" s="147" t="e">
        <f>VLOOKUP($C14,#REF!,6,FALSE)</f>
        <v>#REF!</v>
      </c>
      <c r="J14" s="149">
        <f t="shared" si="0"/>
        <v>0</v>
      </c>
      <c r="K14" s="150" t="e">
        <f t="shared" si="1"/>
        <v>#REF!</v>
      </c>
      <c r="L14" s="151">
        <v>0.1</v>
      </c>
      <c r="M14" s="150" t="e">
        <f t="shared" si="2"/>
        <v>#REF!</v>
      </c>
      <c r="N14" s="152" t="e">
        <f t="shared" si="3"/>
        <v>#REF!</v>
      </c>
      <c r="O14" s="158" t="e">
        <f t="shared" si="4"/>
        <v>#REF!</v>
      </c>
      <c r="P14" s="158" t="e">
        <f t="shared" si="5"/>
        <v>#REF!</v>
      </c>
      <c r="Q14" s="152" t="e">
        <f t="shared" si="6"/>
        <v>#REF!</v>
      </c>
    </row>
    <row r="15" spans="1:17" s="153" customFormat="1" ht="54.75" customHeight="1">
      <c r="A15" s="155">
        <v>26370</v>
      </c>
      <c r="B15" s="175" t="e">
        <f>VLOOKUP($C15,#REF!,7,FALSE)</f>
        <v>#REF!</v>
      </c>
      <c r="C15" s="154" t="s">
        <v>97</v>
      </c>
      <c r="D15" s="145"/>
      <c r="E15" s="164"/>
      <c r="F15" s="146" t="s">
        <v>53</v>
      </c>
      <c r="G15" s="147" t="e">
        <f>VLOOKUP($C15,#REF!,4,FALSE)</f>
        <v>#REF!</v>
      </c>
      <c r="H15" s="148" t="e">
        <f>VLOOKUP($C15,#REF!,5,FALSE)</f>
        <v>#REF!</v>
      </c>
      <c r="I15" s="147" t="e">
        <f>VLOOKUP($C15,#REF!,6,FALSE)</f>
        <v>#REF!</v>
      </c>
      <c r="J15" s="149">
        <f t="shared" si="0"/>
        <v>0</v>
      </c>
      <c r="K15" s="150" t="e">
        <f>I15+(I15*J15)</f>
        <v>#REF!</v>
      </c>
      <c r="L15" s="151">
        <v>0.1</v>
      </c>
      <c r="M15" s="150" t="e">
        <f>K15*L15</f>
        <v>#REF!</v>
      </c>
      <c r="N15" s="152" t="e">
        <f>K15+M15</f>
        <v>#REF!</v>
      </c>
      <c r="O15" s="158" t="e">
        <f t="shared" si="4"/>
        <v>#REF!</v>
      </c>
      <c r="P15" s="158" t="e">
        <f t="shared" si="5"/>
        <v>#REF!</v>
      </c>
      <c r="Q15" s="152" t="e">
        <f t="shared" si="6"/>
        <v>#REF!</v>
      </c>
    </row>
    <row r="16" spans="1:17" ht="56.25" customHeight="1">
      <c r="A16" s="34"/>
      <c r="B16" s="97" t="e">
        <f>VLOOKUP($C16,#REF!,7,FALSE)</f>
        <v>#REF!</v>
      </c>
      <c r="C16" s="82" t="s">
        <v>98</v>
      </c>
      <c r="D16" s="83">
        <v>4545350024833</v>
      </c>
      <c r="E16" s="163"/>
      <c r="F16" s="47" t="s">
        <v>52</v>
      </c>
      <c r="G16" s="81" t="e">
        <f>VLOOKUP($C16,#REF!,4,FALSE)</f>
        <v>#REF!</v>
      </c>
      <c r="H16" s="124" t="e">
        <f>VLOOKUP($C16,#REF!,5,FALSE)</f>
        <v>#REF!</v>
      </c>
      <c r="I16" s="81" t="e">
        <f>VLOOKUP($C16,#REF!,6,FALSE)</f>
        <v>#REF!</v>
      </c>
      <c r="J16" s="24">
        <f t="shared" si="0"/>
        <v>0</v>
      </c>
      <c r="K16" s="25" t="e">
        <f t="shared" si="1"/>
        <v>#REF!</v>
      </c>
      <c r="L16" s="26">
        <v>0.1</v>
      </c>
      <c r="M16" s="25" t="e">
        <f t="shared" si="2"/>
        <v>#REF!</v>
      </c>
      <c r="N16" s="133" t="e">
        <f t="shared" si="3"/>
        <v>#REF!</v>
      </c>
      <c r="O16" s="159" t="e">
        <f t="shared" si="4"/>
        <v>#REF!</v>
      </c>
      <c r="P16" s="159" t="e">
        <f t="shared" si="5"/>
        <v>#REF!</v>
      </c>
      <c r="Q16" s="133" t="e">
        <f t="shared" si="6"/>
        <v>#REF!</v>
      </c>
    </row>
    <row r="17" spans="1:17" s="68" customFormat="1" ht="21" customHeight="1">
      <c r="A17" s="69"/>
      <c r="B17" s="127" t="e">
        <f>VLOOKUP($C17,#REF!,7,FALSE)</f>
        <v>#REF!</v>
      </c>
      <c r="C17" s="69"/>
      <c r="D17" s="69"/>
      <c r="E17" s="192" t="s">
        <v>23</v>
      </c>
      <c r="F17" s="193"/>
      <c r="G17" s="65"/>
      <c r="H17" s="53" t="s">
        <v>62</v>
      </c>
      <c r="I17" s="65" t="s">
        <v>63</v>
      </c>
      <c r="J17" s="55" t="s">
        <v>33</v>
      </c>
      <c r="K17" s="56" t="s">
        <v>34</v>
      </c>
      <c r="L17" s="57" t="s">
        <v>35</v>
      </c>
      <c r="M17" s="56" t="s">
        <v>36</v>
      </c>
      <c r="N17" s="134" t="s">
        <v>109</v>
      </c>
      <c r="O17" s="160" t="s">
        <v>110</v>
      </c>
      <c r="P17" s="161" t="s">
        <v>108</v>
      </c>
      <c r="Q17" s="135" t="s">
        <v>108</v>
      </c>
    </row>
    <row r="18" spans="1:17" ht="87" customHeight="1">
      <c r="A18" s="34"/>
      <c r="B18" s="97" t="e">
        <f>VLOOKUP($C18,#REF!,7,FALSE)</f>
        <v>#REF!</v>
      </c>
      <c r="C18" s="82" t="s">
        <v>87</v>
      </c>
      <c r="D18" s="82"/>
      <c r="E18" s="163"/>
      <c r="F18" s="44" t="s">
        <v>51</v>
      </c>
      <c r="G18" s="81" t="e">
        <f>VLOOKUP($C18,#REF!,4,FALSE)</f>
        <v>#REF!</v>
      </c>
      <c r="H18" s="124" t="e">
        <f>VLOOKUP($C18,#REF!,5,FALSE)</f>
        <v>#REF!</v>
      </c>
      <c r="I18" s="81" t="e">
        <f>VLOOKUP($C18,#REF!,6,FALSE)</f>
        <v>#REF!</v>
      </c>
      <c r="J18" s="24">
        <f t="shared" si="0"/>
        <v>0</v>
      </c>
      <c r="K18" s="25" t="e">
        <f t="shared" si="1"/>
        <v>#REF!</v>
      </c>
      <c r="L18" s="26">
        <v>0.1</v>
      </c>
      <c r="M18" s="25" t="e">
        <f t="shared" si="2"/>
        <v>#REF!</v>
      </c>
      <c r="N18" s="133" t="e">
        <f t="shared" si="3"/>
        <v>#REF!</v>
      </c>
      <c r="O18" s="159" t="e">
        <f t="shared" si="4"/>
        <v>#REF!</v>
      </c>
      <c r="P18" s="159" t="e">
        <f t="shared" si="5"/>
        <v>#REF!</v>
      </c>
      <c r="Q18" s="133" t="e">
        <f t="shared" si="6"/>
        <v>#REF!</v>
      </c>
    </row>
    <row r="19" spans="1:17" ht="87.75" customHeight="1">
      <c r="A19" s="34"/>
      <c r="B19" s="97" t="e">
        <f>VLOOKUP($C19,#REF!,7,FALSE)</f>
        <v>#REF!</v>
      </c>
      <c r="C19" s="82" t="s">
        <v>99</v>
      </c>
      <c r="D19" s="82"/>
      <c r="E19" s="163"/>
      <c r="F19" s="44" t="s">
        <v>50</v>
      </c>
      <c r="G19" s="81" t="e">
        <f>VLOOKUP($C19,#REF!,4,FALSE)</f>
        <v>#REF!</v>
      </c>
      <c r="H19" s="124" t="e">
        <f>VLOOKUP($C19,#REF!,5,FALSE)</f>
        <v>#REF!</v>
      </c>
      <c r="I19" s="81" t="e">
        <f>VLOOKUP($C19,#REF!,6,FALSE)</f>
        <v>#REF!</v>
      </c>
      <c r="J19" s="24">
        <f t="shared" si="0"/>
        <v>0</v>
      </c>
      <c r="K19" s="25" t="e">
        <f t="shared" si="1"/>
        <v>#REF!</v>
      </c>
      <c r="L19" s="26">
        <v>0.1</v>
      </c>
      <c r="M19" s="25" t="e">
        <f t="shared" si="2"/>
        <v>#REF!</v>
      </c>
      <c r="N19" s="133" t="e">
        <f t="shared" si="3"/>
        <v>#REF!</v>
      </c>
      <c r="O19" s="159" t="e">
        <f t="shared" si="4"/>
        <v>#REF!</v>
      </c>
      <c r="P19" s="159" t="e">
        <f t="shared" si="5"/>
        <v>#REF!</v>
      </c>
      <c r="Q19" s="133" t="e">
        <f t="shared" si="6"/>
        <v>#REF!</v>
      </c>
    </row>
    <row r="20" spans="1:17" s="68" customFormat="1" ht="21" customHeight="1">
      <c r="A20" s="69"/>
      <c r="B20" s="127" t="e">
        <f>VLOOKUP($C20,#REF!,7,FALSE)</f>
        <v>#REF!</v>
      </c>
      <c r="C20" s="69"/>
      <c r="D20" s="69"/>
      <c r="E20" s="192" t="s">
        <v>5</v>
      </c>
      <c r="F20" s="193"/>
      <c r="G20" s="65"/>
      <c r="H20" s="53" t="s">
        <v>62</v>
      </c>
      <c r="I20" s="65" t="s">
        <v>63</v>
      </c>
      <c r="J20" s="55" t="s">
        <v>33</v>
      </c>
      <c r="K20" s="56" t="s">
        <v>34</v>
      </c>
      <c r="L20" s="57" t="s">
        <v>35</v>
      </c>
      <c r="M20" s="56" t="s">
        <v>36</v>
      </c>
      <c r="N20" s="134" t="s">
        <v>109</v>
      </c>
      <c r="O20" s="160" t="s">
        <v>110</v>
      </c>
      <c r="P20" s="161" t="s">
        <v>108</v>
      </c>
      <c r="Q20" s="135" t="s">
        <v>108</v>
      </c>
    </row>
    <row r="21" spans="1:17" ht="86.25" customHeight="1">
      <c r="A21" s="34"/>
      <c r="B21" s="97" t="e">
        <f>VLOOKUP($C21,#REF!,7,FALSE)</f>
        <v>#REF!</v>
      </c>
      <c r="C21" s="82" t="s">
        <v>87</v>
      </c>
      <c r="D21" s="82"/>
      <c r="E21" s="163"/>
      <c r="F21" s="44" t="s">
        <v>48</v>
      </c>
      <c r="G21" s="81" t="e">
        <f>VLOOKUP($C21,#REF!,4,FALSE)</f>
        <v>#REF!</v>
      </c>
      <c r="H21" s="124" t="e">
        <f>VLOOKUP($C21,#REF!,5,FALSE)</f>
        <v>#REF!</v>
      </c>
      <c r="I21" s="81" t="e">
        <f>VLOOKUP($C21,#REF!,6,FALSE)</f>
        <v>#REF!</v>
      </c>
      <c r="J21" s="24">
        <f t="shared" si="0"/>
        <v>0</v>
      </c>
      <c r="K21" s="25" t="e">
        <f>I21+(I21*J21)</f>
        <v>#REF!</v>
      </c>
      <c r="L21" s="26">
        <v>0.1</v>
      </c>
      <c r="M21" s="25" t="e">
        <f>K21*L21</f>
        <v>#REF!</v>
      </c>
      <c r="N21" s="133" t="e">
        <f>K21+M21</f>
        <v>#REF!</v>
      </c>
      <c r="O21" s="159" t="e">
        <f t="shared" si="4"/>
        <v>#REF!</v>
      </c>
      <c r="P21" s="159" t="e">
        <f t="shared" si="5"/>
        <v>#REF!</v>
      </c>
      <c r="Q21" s="133" t="e">
        <f t="shared" si="6"/>
        <v>#REF!</v>
      </c>
    </row>
    <row r="22" spans="1:17" ht="90.75" customHeight="1">
      <c r="A22" s="34"/>
      <c r="B22" s="97" t="e">
        <f>VLOOKUP($C22,#REF!,7,FALSE)</f>
        <v>#REF!</v>
      </c>
      <c r="C22" s="82" t="s">
        <v>100</v>
      </c>
      <c r="D22" s="82"/>
      <c r="E22" s="163"/>
      <c r="F22" s="44" t="s">
        <v>49</v>
      </c>
      <c r="G22" s="81" t="e">
        <f>VLOOKUP($C22,#REF!,4,FALSE)</f>
        <v>#REF!</v>
      </c>
      <c r="H22" s="124" t="e">
        <f>VLOOKUP($C22,#REF!,5,FALSE)</f>
        <v>#REF!</v>
      </c>
      <c r="I22" s="81" t="e">
        <f>VLOOKUP($C22,#REF!,6,FALSE)</f>
        <v>#REF!</v>
      </c>
      <c r="J22" s="24">
        <f t="shared" si="0"/>
        <v>0</v>
      </c>
      <c r="K22" s="25" t="e">
        <f t="shared" si="1"/>
        <v>#REF!</v>
      </c>
      <c r="L22" s="26">
        <v>0.1</v>
      </c>
      <c r="M22" s="25" t="e">
        <f t="shared" si="2"/>
        <v>#REF!</v>
      </c>
      <c r="N22" s="133" t="e">
        <f t="shared" si="3"/>
        <v>#REF!</v>
      </c>
      <c r="O22" s="159" t="e">
        <f t="shared" si="4"/>
        <v>#REF!</v>
      </c>
      <c r="P22" s="159" t="e">
        <f t="shared" si="5"/>
        <v>#REF!</v>
      </c>
      <c r="Q22" s="133" t="e">
        <f t="shared" si="6"/>
        <v>#REF!</v>
      </c>
    </row>
    <row r="23" spans="1:17" s="68" customFormat="1" ht="21" customHeight="1">
      <c r="A23" s="69"/>
      <c r="B23" s="127" t="e">
        <f>VLOOKUP($C23,#REF!,7,FALSE)</f>
        <v>#REF!</v>
      </c>
      <c r="C23" s="69"/>
      <c r="D23" s="69"/>
      <c r="E23" s="192" t="s">
        <v>6</v>
      </c>
      <c r="F23" s="193"/>
      <c r="G23" s="65"/>
      <c r="H23" s="53" t="s">
        <v>62</v>
      </c>
      <c r="I23" s="65" t="s">
        <v>63</v>
      </c>
      <c r="J23" s="55" t="s">
        <v>33</v>
      </c>
      <c r="K23" s="56" t="s">
        <v>34</v>
      </c>
      <c r="L23" s="57" t="s">
        <v>35</v>
      </c>
      <c r="M23" s="56" t="s">
        <v>36</v>
      </c>
      <c r="N23" s="134" t="s">
        <v>109</v>
      </c>
      <c r="O23" s="160" t="s">
        <v>110</v>
      </c>
      <c r="P23" s="161" t="s">
        <v>108</v>
      </c>
      <c r="Q23" s="135" t="s">
        <v>108</v>
      </c>
    </row>
    <row r="24" spans="1:17" ht="63.75" customHeight="1">
      <c r="A24" s="34"/>
      <c r="B24" s="97" t="e">
        <f>VLOOKUP($C24,#REF!,7,FALSE)</f>
        <v>#REF!</v>
      </c>
      <c r="C24" s="82" t="s">
        <v>101</v>
      </c>
      <c r="D24" s="82"/>
      <c r="E24" s="163"/>
      <c r="F24" s="44" t="s">
        <v>44</v>
      </c>
      <c r="G24" s="81" t="e">
        <f>VLOOKUP($C24,#REF!,4,FALSE)</f>
        <v>#REF!</v>
      </c>
      <c r="H24" s="124" t="e">
        <f>VLOOKUP($C24,#REF!,5,FALSE)</f>
        <v>#REF!</v>
      </c>
      <c r="I24" s="81" t="e">
        <f>VLOOKUP($C24,#REF!,6,FALSE)</f>
        <v>#REF!</v>
      </c>
      <c r="J24" s="24">
        <f t="shared" si="0"/>
        <v>0</v>
      </c>
      <c r="K24" s="25" t="e">
        <f t="shared" si="1"/>
        <v>#REF!</v>
      </c>
      <c r="L24" s="26">
        <v>0.1</v>
      </c>
      <c r="M24" s="25" t="e">
        <f t="shared" si="2"/>
        <v>#REF!</v>
      </c>
      <c r="N24" s="133" t="e">
        <f t="shared" si="3"/>
        <v>#REF!</v>
      </c>
      <c r="O24" s="159" t="e">
        <f t="shared" si="4"/>
        <v>#REF!</v>
      </c>
      <c r="P24" s="159" t="e">
        <f t="shared" si="5"/>
        <v>#REF!</v>
      </c>
      <c r="Q24" s="133" t="e">
        <f t="shared" si="6"/>
        <v>#REF!</v>
      </c>
    </row>
    <row r="25" spans="1:17" ht="49.5" customHeight="1">
      <c r="A25" s="34"/>
      <c r="B25" s="97" t="e">
        <f>VLOOKUP($C25,#REF!,7,FALSE)</f>
        <v>#REF!</v>
      </c>
      <c r="C25" s="82" t="s">
        <v>102</v>
      </c>
      <c r="D25" s="82">
        <v>4545350023607</v>
      </c>
      <c r="E25" s="163"/>
      <c r="F25" s="44" t="s">
        <v>45</v>
      </c>
      <c r="G25" s="81" t="e">
        <f>VLOOKUP($C25,#REF!,4,FALSE)</f>
        <v>#REF!</v>
      </c>
      <c r="H25" s="124" t="e">
        <f>VLOOKUP($C25,#REF!,5,FALSE)</f>
        <v>#REF!</v>
      </c>
      <c r="I25" s="81" t="e">
        <f>VLOOKUP($C25,#REF!,6,FALSE)</f>
        <v>#REF!</v>
      </c>
      <c r="J25" s="24">
        <f t="shared" si="0"/>
        <v>0</v>
      </c>
      <c r="K25" s="25" t="e">
        <f t="shared" si="1"/>
        <v>#REF!</v>
      </c>
      <c r="L25" s="26">
        <v>0.1</v>
      </c>
      <c r="M25" s="25" t="e">
        <f t="shared" si="2"/>
        <v>#REF!</v>
      </c>
      <c r="N25" s="133" t="e">
        <f t="shared" si="3"/>
        <v>#REF!</v>
      </c>
      <c r="O25" s="159" t="e">
        <f t="shared" si="4"/>
        <v>#REF!</v>
      </c>
      <c r="P25" s="159" t="e">
        <f t="shared" si="5"/>
        <v>#REF!</v>
      </c>
      <c r="Q25" s="133" t="e">
        <f t="shared" si="6"/>
        <v>#REF!</v>
      </c>
    </row>
    <row r="26" spans="1:17" ht="49.5" customHeight="1">
      <c r="A26" s="34"/>
      <c r="B26" s="97" t="e">
        <f>VLOOKUP($C26,#REF!,7,FALSE)</f>
        <v>#REF!</v>
      </c>
      <c r="C26" s="82" t="s">
        <v>103</v>
      </c>
      <c r="D26" s="82">
        <v>4545350023591</v>
      </c>
      <c r="E26" s="163"/>
      <c r="F26" s="44" t="s">
        <v>46</v>
      </c>
      <c r="G26" s="81" t="e">
        <f>VLOOKUP($C26,#REF!,4,FALSE)</f>
        <v>#REF!</v>
      </c>
      <c r="H26" s="124" t="e">
        <f>VLOOKUP($C26,#REF!,5,FALSE)</f>
        <v>#REF!</v>
      </c>
      <c r="I26" s="81" t="e">
        <f>VLOOKUP($C26,#REF!,6,FALSE)</f>
        <v>#REF!</v>
      </c>
      <c r="J26" s="24">
        <f t="shared" si="0"/>
        <v>0</v>
      </c>
      <c r="K26" s="25" t="e">
        <f aca="true" t="shared" si="7" ref="K26:K33">I26+(I26*J26)</f>
        <v>#REF!</v>
      </c>
      <c r="L26" s="26">
        <v>0.1</v>
      </c>
      <c r="M26" s="25" t="e">
        <f aca="true" t="shared" si="8" ref="M26:M33">K26*L26</f>
        <v>#REF!</v>
      </c>
      <c r="N26" s="133" t="e">
        <f aca="true" t="shared" si="9" ref="N26:N33">K26+M26</f>
        <v>#REF!</v>
      </c>
      <c r="O26" s="159" t="e">
        <f t="shared" si="4"/>
        <v>#REF!</v>
      </c>
      <c r="P26" s="159" t="e">
        <f t="shared" si="5"/>
        <v>#REF!</v>
      </c>
      <c r="Q26" s="133" t="e">
        <f t="shared" si="6"/>
        <v>#REF!</v>
      </c>
    </row>
    <row r="27" spans="1:17" ht="49.5" customHeight="1">
      <c r="A27" s="34"/>
      <c r="B27" s="97" t="e">
        <f>VLOOKUP($C27,#REF!,7,FALSE)</f>
        <v>#REF!</v>
      </c>
      <c r="C27" s="82" t="s">
        <v>85</v>
      </c>
      <c r="D27" s="82">
        <v>4545350017163</v>
      </c>
      <c r="E27" s="163"/>
      <c r="F27" s="44" t="s">
        <v>47</v>
      </c>
      <c r="G27" s="81" t="e">
        <f>VLOOKUP($C27,#REF!,4,FALSE)</f>
        <v>#REF!</v>
      </c>
      <c r="H27" s="124" t="e">
        <f>VLOOKUP($C27,#REF!,5,FALSE)</f>
        <v>#REF!</v>
      </c>
      <c r="I27" s="81" t="e">
        <f>VLOOKUP($C27,#REF!,6,FALSE)</f>
        <v>#REF!</v>
      </c>
      <c r="J27" s="24">
        <f t="shared" si="0"/>
        <v>0</v>
      </c>
      <c r="K27" s="25" t="e">
        <f t="shared" si="7"/>
        <v>#REF!</v>
      </c>
      <c r="L27" s="26">
        <v>0.1</v>
      </c>
      <c r="M27" s="25" t="e">
        <f t="shared" si="8"/>
        <v>#REF!</v>
      </c>
      <c r="N27" s="133" t="e">
        <f t="shared" si="9"/>
        <v>#REF!</v>
      </c>
      <c r="O27" s="159" t="e">
        <f t="shared" si="4"/>
        <v>#REF!</v>
      </c>
      <c r="P27" s="159" t="e">
        <f t="shared" si="5"/>
        <v>#REF!</v>
      </c>
      <c r="Q27" s="133" t="e">
        <f t="shared" si="6"/>
        <v>#REF!</v>
      </c>
    </row>
    <row r="28" spans="1:17" s="68" customFormat="1" ht="21" customHeight="1">
      <c r="A28" s="69"/>
      <c r="B28" s="127" t="e">
        <f>VLOOKUP($C28,#REF!,7,FALSE)</f>
        <v>#REF!</v>
      </c>
      <c r="C28" s="69"/>
      <c r="D28" s="69"/>
      <c r="E28" s="192" t="s">
        <v>7</v>
      </c>
      <c r="F28" s="193"/>
      <c r="G28" s="65"/>
      <c r="H28" s="53" t="s">
        <v>62</v>
      </c>
      <c r="I28" s="65" t="s">
        <v>63</v>
      </c>
      <c r="J28" s="55" t="s">
        <v>33</v>
      </c>
      <c r="K28" s="56" t="s">
        <v>34</v>
      </c>
      <c r="L28" s="57" t="s">
        <v>35</v>
      </c>
      <c r="M28" s="56" t="s">
        <v>36</v>
      </c>
      <c r="N28" s="134" t="s">
        <v>109</v>
      </c>
      <c r="O28" s="160" t="s">
        <v>110</v>
      </c>
      <c r="P28" s="161" t="s">
        <v>108</v>
      </c>
      <c r="Q28" s="135" t="s">
        <v>108</v>
      </c>
    </row>
    <row r="29" spans="1:17" ht="49.5" customHeight="1">
      <c r="A29" s="34"/>
      <c r="B29" s="97" t="e">
        <f>VLOOKUP($C29,#REF!,7,FALSE)</f>
        <v>#REF!</v>
      </c>
      <c r="C29" s="82" t="s">
        <v>86</v>
      </c>
      <c r="D29" s="82"/>
      <c r="E29" s="163"/>
      <c r="F29" s="45" t="s">
        <v>42</v>
      </c>
      <c r="G29" s="81" t="e">
        <f>VLOOKUP($C29,#REF!,4,FALSE)</f>
        <v>#REF!</v>
      </c>
      <c r="H29" s="124" t="e">
        <f>VLOOKUP($C29,#REF!,5,FALSE)</f>
        <v>#REF!</v>
      </c>
      <c r="I29" s="81" t="e">
        <f>VLOOKUP($C29,#REF!,6,FALSE)</f>
        <v>#REF!</v>
      </c>
      <c r="J29" s="24">
        <f t="shared" si="0"/>
        <v>0</v>
      </c>
      <c r="K29" s="25" t="e">
        <f t="shared" si="7"/>
        <v>#REF!</v>
      </c>
      <c r="L29" s="26">
        <v>0.1</v>
      </c>
      <c r="M29" s="25" t="e">
        <f t="shared" si="8"/>
        <v>#REF!</v>
      </c>
      <c r="N29" s="133" t="e">
        <f t="shared" si="9"/>
        <v>#REF!</v>
      </c>
      <c r="O29" s="159" t="e">
        <f t="shared" si="4"/>
        <v>#REF!</v>
      </c>
      <c r="P29" s="159" t="e">
        <f t="shared" si="5"/>
        <v>#REF!</v>
      </c>
      <c r="Q29" s="133" t="e">
        <f t="shared" si="6"/>
        <v>#REF!</v>
      </c>
    </row>
    <row r="30" spans="1:17" ht="56.25" customHeight="1">
      <c r="A30" s="34"/>
      <c r="B30" s="97" t="e">
        <f>VLOOKUP($C30,#REF!,7,FALSE)</f>
        <v>#REF!</v>
      </c>
      <c r="C30" s="82" t="s">
        <v>85</v>
      </c>
      <c r="D30" s="82"/>
      <c r="E30" s="163"/>
      <c r="F30" s="45" t="s">
        <v>43</v>
      </c>
      <c r="G30" s="81" t="e">
        <f>VLOOKUP($C30,#REF!,4,FALSE)</f>
        <v>#REF!</v>
      </c>
      <c r="H30" s="124" t="e">
        <f>VLOOKUP($C30,#REF!,5,FALSE)</f>
        <v>#REF!</v>
      </c>
      <c r="I30" s="81" t="e">
        <f>VLOOKUP($C30,#REF!,6,FALSE)</f>
        <v>#REF!</v>
      </c>
      <c r="J30" s="24">
        <f t="shared" si="0"/>
        <v>0</v>
      </c>
      <c r="K30" s="25" t="e">
        <f t="shared" si="7"/>
        <v>#REF!</v>
      </c>
      <c r="L30" s="26">
        <v>0.1</v>
      </c>
      <c r="M30" s="25" t="e">
        <f t="shared" si="8"/>
        <v>#REF!</v>
      </c>
      <c r="N30" s="133" t="e">
        <f t="shared" si="9"/>
        <v>#REF!</v>
      </c>
      <c r="O30" s="159" t="e">
        <f t="shared" si="4"/>
        <v>#REF!</v>
      </c>
      <c r="P30" s="159" t="e">
        <f t="shared" si="5"/>
        <v>#REF!</v>
      </c>
      <c r="Q30" s="133" t="e">
        <f t="shared" si="6"/>
        <v>#REF!</v>
      </c>
    </row>
    <row r="31" spans="1:17" s="68" customFormat="1" ht="21" customHeight="1">
      <c r="A31" s="69"/>
      <c r="B31" s="127" t="e">
        <f>VLOOKUP($C31,#REF!,7,FALSE)</f>
        <v>#REF!</v>
      </c>
      <c r="C31" s="69"/>
      <c r="D31" s="69"/>
      <c r="E31" s="192" t="s">
        <v>8</v>
      </c>
      <c r="F31" s="193"/>
      <c r="G31" s="65"/>
      <c r="H31" s="53" t="s">
        <v>62</v>
      </c>
      <c r="I31" s="65" t="s">
        <v>63</v>
      </c>
      <c r="J31" s="55" t="s">
        <v>33</v>
      </c>
      <c r="K31" s="56" t="s">
        <v>34</v>
      </c>
      <c r="L31" s="57" t="s">
        <v>35</v>
      </c>
      <c r="M31" s="56" t="s">
        <v>36</v>
      </c>
      <c r="N31" s="134" t="s">
        <v>109</v>
      </c>
      <c r="O31" s="160" t="s">
        <v>110</v>
      </c>
      <c r="P31" s="161" t="s">
        <v>108</v>
      </c>
      <c r="Q31" s="135" t="s">
        <v>108</v>
      </c>
    </row>
    <row r="32" spans="1:17" ht="49.5" customHeight="1">
      <c r="A32" s="34"/>
      <c r="B32" s="97" t="e">
        <f>VLOOKUP($C32,#REF!,7,FALSE)</f>
        <v>#REF!</v>
      </c>
      <c r="C32" s="82" t="s">
        <v>104</v>
      </c>
      <c r="D32" s="82">
        <v>4901780970650</v>
      </c>
      <c r="E32" s="163"/>
      <c r="F32" s="46" t="s">
        <v>40</v>
      </c>
      <c r="G32" s="81" t="e">
        <f>VLOOKUP($C32,#REF!,4,FALSE)</f>
        <v>#REF!</v>
      </c>
      <c r="H32" s="124" t="e">
        <f>VLOOKUP($C32,#REF!,5,FALSE)</f>
        <v>#REF!</v>
      </c>
      <c r="I32" s="81" t="e">
        <f>VLOOKUP($C32,#REF!,6,FALSE)</f>
        <v>#REF!</v>
      </c>
      <c r="J32" s="24">
        <f t="shared" si="0"/>
        <v>0</v>
      </c>
      <c r="K32" s="25" t="e">
        <f t="shared" si="7"/>
        <v>#REF!</v>
      </c>
      <c r="L32" s="26">
        <v>0.1</v>
      </c>
      <c r="M32" s="25" t="e">
        <f t="shared" si="8"/>
        <v>#REF!</v>
      </c>
      <c r="N32" s="133" t="e">
        <f t="shared" si="9"/>
        <v>#REF!</v>
      </c>
      <c r="O32" s="159" t="e">
        <f t="shared" si="4"/>
        <v>#REF!</v>
      </c>
      <c r="P32" s="159" t="e">
        <f t="shared" si="5"/>
        <v>#REF!</v>
      </c>
      <c r="Q32" s="133" t="e">
        <f t="shared" si="6"/>
        <v>#REF!</v>
      </c>
    </row>
    <row r="33" spans="1:17" ht="49.5" customHeight="1">
      <c r="A33" s="34"/>
      <c r="B33" s="97" t="e">
        <f>VLOOKUP($C33,#REF!,7,FALSE)</f>
        <v>#REF!</v>
      </c>
      <c r="C33" s="82" t="s">
        <v>105</v>
      </c>
      <c r="D33" s="82">
        <v>4901780967773</v>
      </c>
      <c r="E33" s="163"/>
      <c r="F33" s="46" t="s">
        <v>41</v>
      </c>
      <c r="G33" s="81" t="e">
        <f>VLOOKUP($C33,#REF!,4,FALSE)</f>
        <v>#REF!</v>
      </c>
      <c r="H33" s="124" t="e">
        <f>VLOOKUP($C33,#REF!,5,FALSE)</f>
        <v>#REF!</v>
      </c>
      <c r="I33" s="81" t="e">
        <f>VLOOKUP($C33,#REF!,6,FALSE)</f>
        <v>#REF!</v>
      </c>
      <c r="J33" s="32">
        <f t="shared" si="0"/>
        <v>0</v>
      </c>
      <c r="K33" s="28" t="e">
        <f t="shared" si="7"/>
        <v>#REF!</v>
      </c>
      <c r="L33" s="26">
        <v>0.1</v>
      </c>
      <c r="M33" s="28" t="e">
        <f t="shared" si="8"/>
        <v>#REF!</v>
      </c>
      <c r="N33" s="133" t="e">
        <f t="shared" si="9"/>
        <v>#REF!</v>
      </c>
      <c r="O33" s="159" t="e">
        <f t="shared" si="4"/>
        <v>#REF!</v>
      </c>
      <c r="P33" s="159" t="e">
        <f t="shared" si="5"/>
        <v>#REF!</v>
      </c>
      <c r="Q33" s="133" t="e">
        <f t="shared" si="6"/>
        <v>#REF!</v>
      </c>
    </row>
    <row r="34" spans="1:17" ht="99.75" customHeight="1">
      <c r="A34" s="35"/>
      <c r="B34" s="174"/>
      <c r="C34" s="70"/>
      <c r="D34" s="71"/>
      <c r="E34" s="165"/>
      <c r="F34" s="73"/>
      <c r="G34" s="74"/>
      <c r="H34" s="75"/>
      <c r="I34" s="76"/>
      <c r="J34" s="42"/>
      <c r="K34" s="43"/>
      <c r="L34" s="31"/>
      <c r="M34" s="31"/>
      <c r="N34" s="129"/>
      <c r="O34" s="31"/>
      <c r="P34" s="31"/>
      <c r="Q34" s="156"/>
    </row>
    <row r="35" spans="3:9" ht="15.75">
      <c r="C35" s="14"/>
      <c r="D35" s="21"/>
      <c r="E35" s="166"/>
      <c r="F35" s="3"/>
      <c r="G35" s="11"/>
      <c r="H35" s="9"/>
      <c r="I35" s="8"/>
    </row>
    <row r="36" spans="3:9" ht="15.75">
      <c r="C36" s="14"/>
      <c r="D36" s="21"/>
      <c r="E36" s="166"/>
      <c r="F36" s="3"/>
      <c r="G36" s="11"/>
      <c r="H36" s="9"/>
      <c r="I36" s="8"/>
    </row>
    <row r="37" spans="3:9" ht="15.75">
      <c r="C37" s="14"/>
      <c r="D37" s="21"/>
      <c r="E37" s="166"/>
      <c r="F37" s="3"/>
      <c r="G37" s="11"/>
      <c r="H37" s="9"/>
      <c r="I37" s="8"/>
    </row>
    <row r="38" spans="3:9" ht="15.75">
      <c r="C38" s="14"/>
      <c r="D38" s="21"/>
      <c r="E38" s="166"/>
      <c r="F38" s="3"/>
      <c r="G38" s="11"/>
      <c r="H38" s="9"/>
      <c r="I38" s="8"/>
    </row>
    <row r="39" spans="3:9" ht="15.75">
      <c r="C39" s="14"/>
      <c r="D39" s="21"/>
      <c r="E39" s="166"/>
      <c r="F39" s="3"/>
      <c r="G39" s="11"/>
      <c r="H39" s="9"/>
      <c r="I39" s="8"/>
    </row>
    <row r="40" spans="3:9" ht="15.75">
      <c r="C40" s="14"/>
      <c r="D40" s="21"/>
      <c r="E40" s="166"/>
      <c r="F40" s="3"/>
      <c r="G40" s="11"/>
      <c r="H40" s="9"/>
      <c r="I40" s="8"/>
    </row>
    <row r="41" spans="3:9" ht="15.75">
      <c r="C41" s="14"/>
      <c r="D41" s="21"/>
      <c r="E41" s="166"/>
      <c r="F41" s="3"/>
      <c r="G41" s="11"/>
      <c r="H41" s="9"/>
      <c r="I41" s="8"/>
    </row>
    <row r="42" spans="3:9" ht="15.75">
      <c r="C42" s="14"/>
      <c r="D42" s="21"/>
      <c r="E42" s="166"/>
      <c r="F42" s="3"/>
      <c r="G42" s="11"/>
      <c r="H42" s="9"/>
      <c r="I42" s="8"/>
    </row>
    <row r="43" spans="3:9" ht="15.75">
      <c r="C43" s="14"/>
      <c r="D43" s="21"/>
      <c r="E43" s="166"/>
      <c r="F43" s="3"/>
      <c r="G43" s="11"/>
      <c r="H43" s="9"/>
      <c r="I43" s="8"/>
    </row>
    <row r="44" spans="3:9" ht="15.75">
      <c r="C44" s="14"/>
      <c r="D44" s="21"/>
      <c r="E44" s="166"/>
      <c r="F44" s="3"/>
      <c r="G44" s="11"/>
      <c r="H44" s="9"/>
      <c r="I44" s="8"/>
    </row>
    <row r="45" spans="3:9" ht="15.75">
      <c r="C45" s="14"/>
      <c r="D45" s="21"/>
      <c r="E45" s="166"/>
      <c r="F45" s="3"/>
      <c r="G45" s="11"/>
      <c r="H45" s="9"/>
      <c r="I45" s="8"/>
    </row>
    <row r="46" spans="3:9" ht="15.75">
      <c r="C46" s="14"/>
      <c r="D46" s="21"/>
      <c r="E46" s="166"/>
      <c r="F46" s="3"/>
      <c r="G46" s="11"/>
      <c r="H46" s="9"/>
      <c r="I46" s="8"/>
    </row>
    <row r="47" spans="3:9" ht="15.75">
      <c r="C47" s="14"/>
      <c r="D47" s="21"/>
      <c r="E47" s="166"/>
      <c r="F47" s="3"/>
      <c r="G47" s="11"/>
      <c r="H47" s="9"/>
      <c r="I47" s="8"/>
    </row>
    <row r="48" spans="3:9" ht="15.75">
      <c r="C48" s="14"/>
      <c r="D48" s="21"/>
      <c r="E48" s="166"/>
      <c r="F48" s="3"/>
      <c r="G48" s="11"/>
      <c r="H48" s="9"/>
      <c r="I48" s="8"/>
    </row>
    <row r="49" spans="3:9" ht="15.75">
      <c r="C49" s="14"/>
      <c r="D49" s="21"/>
      <c r="E49" s="166"/>
      <c r="F49" s="3"/>
      <c r="G49" s="11"/>
      <c r="H49" s="9"/>
      <c r="I49" s="8"/>
    </row>
    <row r="50" spans="3:9" ht="15.75">
      <c r="C50" s="14"/>
      <c r="D50" s="21"/>
      <c r="E50" s="166"/>
      <c r="F50" s="3"/>
      <c r="G50" s="11"/>
      <c r="H50" s="9"/>
      <c r="I50" s="8"/>
    </row>
    <row r="51" spans="3:9" ht="15.75">
      <c r="C51" s="14"/>
      <c r="D51" s="21"/>
      <c r="E51" s="166"/>
      <c r="F51" s="3"/>
      <c r="G51" s="11"/>
      <c r="H51" s="9"/>
      <c r="I51" s="8"/>
    </row>
    <row r="52" spans="3:9" ht="15.75">
      <c r="C52" s="14"/>
      <c r="D52" s="21"/>
      <c r="E52" s="166"/>
      <c r="F52" s="3"/>
      <c r="G52" s="11"/>
      <c r="H52" s="9"/>
      <c r="I52" s="8"/>
    </row>
  </sheetData>
  <sheetProtection/>
  <mergeCells count="7">
    <mergeCell ref="E31:F31"/>
    <mergeCell ref="E5:F5"/>
    <mergeCell ref="E10:F10"/>
    <mergeCell ref="E17:F17"/>
    <mergeCell ref="E20:F20"/>
    <mergeCell ref="E23:F23"/>
    <mergeCell ref="E28:F28"/>
  </mergeCells>
  <printOptions/>
  <pageMargins left="0.24" right="0.23" top="0.17" bottom="0.19" header="0" footer="0"/>
  <pageSetup errors="NA"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Q31"/>
  <sheetViews>
    <sheetView tabSelected="1" zoomScale="120" zoomScaleNormal="120" zoomScalePageLayoutView="0" workbookViewId="0" topLeftCell="A1">
      <pane ySplit="2" topLeftCell="A3" activePane="bottomLeft" state="frozen"/>
      <selection pane="topLeft" activeCell="B1" sqref="B1"/>
      <selection pane="bottomLeft" activeCell="A2" sqref="A2"/>
    </sheetView>
  </sheetViews>
  <sheetFormatPr defaultColWidth="11.421875" defaultRowHeight="12.75"/>
  <cols>
    <col min="1" max="1" width="7.7109375" style="98" bestFit="1" customWidth="1"/>
    <col min="2" max="2" width="6.8515625" style="177" bestFit="1" customWidth="1"/>
    <col min="3" max="3" width="10.28125" style="87" hidden="1" customWidth="1"/>
    <col min="4" max="4" width="10.57421875" style="20" hidden="1" customWidth="1"/>
    <col min="5" max="5" width="15.28125" style="5" customWidth="1"/>
    <col min="6" max="6" width="54.28125" style="1" customWidth="1"/>
    <col min="7" max="7" width="12.00390625" style="103" hidden="1" customWidth="1"/>
    <col min="8" max="8" width="9.140625" style="120" hidden="1" customWidth="1"/>
    <col min="9" max="9" width="12.00390625" style="113" hidden="1" customWidth="1"/>
    <col min="10" max="10" width="5.57421875" style="1" hidden="1" customWidth="1"/>
    <col min="11" max="13" width="11.421875" style="1" hidden="1" customWidth="1"/>
    <col min="14" max="14" width="11.57421875" style="140" bestFit="1" customWidth="1"/>
    <col min="15" max="15" width="11.57421875" style="183" hidden="1" customWidth="1"/>
    <col min="16" max="16" width="13.57421875" style="183" hidden="1" customWidth="1"/>
    <col min="17" max="16384" width="11.421875" style="1" customWidth="1"/>
  </cols>
  <sheetData>
    <row r="1" spans="1:17" ht="69.75" customHeight="1" thickBot="1">
      <c r="A1" s="96"/>
      <c r="B1" s="176"/>
      <c r="C1" s="84"/>
      <c r="D1" s="49"/>
      <c r="E1" s="38"/>
      <c r="F1" s="31"/>
      <c r="G1" s="101"/>
      <c r="H1" s="116"/>
      <c r="I1" s="110"/>
      <c r="J1" s="52"/>
      <c r="K1" s="31"/>
      <c r="L1" s="31"/>
      <c r="M1" s="31"/>
      <c r="N1" s="139"/>
      <c r="O1" s="179"/>
      <c r="P1" s="179"/>
      <c r="Q1" s="129"/>
    </row>
    <row r="2" spans="1:17" s="58" customFormat="1" ht="32.25" thickBot="1">
      <c r="A2" s="53" t="s">
        <v>111</v>
      </c>
      <c r="B2" s="53" t="s">
        <v>113</v>
      </c>
      <c r="C2" s="85" t="s">
        <v>64</v>
      </c>
      <c r="D2" s="54" t="s">
        <v>22</v>
      </c>
      <c r="E2" s="53" t="s">
        <v>1</v>
      </c>
      <c r="F2" s="53" t="s">
        <v>0</v>
      </c>
      <c r="G2" s="65" t="s">
        <v>112</v>
      </c>
      <c r="H2" s="138" t="s">
        <v>62</v>
      </c>
      <c r="I2" s="102" t="s">
        <v>63</v>
      </c>
      <c r="J2" s="55" t="s">
        <v>33</v>
      </c>
      <c r="K2" s="56" t="s">
        <v>34</v>
      </c>
      <c r="L2" s="57" t="s">
        <v>35</v>
      </c>
      <c r="M2" s="56" t="s">
        <v>36</v>
      </c>
      <c r="N2" s="186" t="s">
        <v>107</v>
      </c>
      <c r="O2" s="190" t="s">
        <v>110</v>
      </c>
      <c r="P2" s="190" t="s">
        <v>106</v>
      </c>
      <c r="Q2" s="189" t="s">
        <v>108</v>
      </c>
    </row>
    <row r="3" spans="1:17" ht="21" customHeight="1">
      <c r="A3" s="194" t="s">
        <v>9</v>
      </c>
      <c r="B3" s="194"/>
      <c r="C3" s="194"/>
      <c r="D3" s="194"/>
      <c r="E3" s="194"/>
      <c r="F3" s="194"/>
      <c r="G3" s="194"/>
      <c r="H3" s="194"/>
      <c r="I3" s="194"/>
      <c r="J3" s="62">
        <v>0</v>
      </c>
      <c r="K3" s="59"/>
      <c r="L3" s="60"/>
      <c r="M3" s="59"/>
      <c r="N3" s="137"/>
      <c r="O3" s="181"/>
      <c r="P3" s="182"/>
      <c r="Q3" s="137"/>
    </row>
    <row r="4" spans="1:17" ht="66" customHeight="1">
      <c r="A4" s="99"/>
      <c r="B4" s="97" t="e">
        <f>VLOOKUP($C4,#REF!,7,FALSE)</f>
        <v>#REF!</v>
      </c>
      <c r="C4" s="94" t="s">
        <v>73</v>
      </c>
      <c r="D4" s="18">
        <v>7640137780753</v>
      </c>
      <c r="E4" s="6"/>
      <c r="F4" s="2" t="s">
        <v>37</v>
      </c>
      <c r="G4" s="115" t="e">
        <f>VLOOKUP($C4,#REF!,4,FALSE)</f>
        <v>#REF!</v>
      </c>
      <c r="H4" s="117" t="e">
        <f>VLOOKUP($C4,#REF!,5,FALSE)</f>
        <v>#REF!</v>
      </c>
      <c r="I4" s="115" t="e">
        <f>VLOOKUP($C4,#REF!,6,FALSE)</f>
        <v>#REF!</v>
      </c>
      <c r="J4" s="24">
        <f>$J$3</f>
        <v>0</v>
      </c>
      <c r="K4" s="78" t="e">
        <f>I4+(I4*J4)</f>
        <v>#REF!</v>
      </c>
      <c r="L4" s="79">
        <v>0.1</v>
      </c>
      <c r="M4" s="78" t="e">
        <f>K4*L4</f>
        <v>#REF!</v>
      </c>
      <c r="N4" s="133" t="e">
        <f>K4+M4</f>
        <v>#REF!</v>
      </c>
      <c r="O4" s="141" t="e">
        <f>N4*18%</f>
        <v>#REF!</v>
      </c>
      <c r="P4" s="141" t="e">
        <f>N4+O4</f>
        <v>#REF!</v>
      </c>
      <c r="Q4" s="133" t="e">
        <f>ROUND(P4-0.001,0)</f>
        <v>#REF!</v>
      </c>
    </row>
    <row r="5" spans="1:17" ht="58.5" customHeight="1">
      <c r="A5" s="99"/>
      <c r="B5" s="97" t="e">
        <f>VLOOKUP($C5,#REF!,7,FALSE)</f>
        <v>#REF!</v>
      </c>
      <c r="C5" s="94" t="s">
        <v>74</v>
      </c>
      <c r="D5" s="18">
        <v>7640137780722</v>
      </c>
      <c r="E5" s="6"/>
      <c r="F5" s="2" t="s">
        <v>10</v>
      </c>
      <c r="G5" s="115" t="e">
        <f>VLOOKUP($C5,#REF!,4,FALSE)</f>
        <v>#REF!</v>
      </c>
      <c r="H5" s="117" t="e">
        <f>VLOOKUP($C5,#REF!,5,FALSE)</f>
        <v>#REF!</v>
      </c>
      <c r="I5" s="115" t="e">
        <f>VLOOKUP($C5,#REF!,6,FALSE)</f>
        <v>#REF!</v>
      </c>
      <c r="J5" s="24">
        <f aca="true" t="shared" si="0" ref="J5:J16">$J$3</f>
        <v>0</v>
      </c>
      <c r="K5" s="78" t="e">
        <f aca="true" t="shared" si="1" ref="K5:K12">I5+(I5*J5)</f>
        <v>#REF!</v>
      </c>
      <c r="L5" s="79">
        <v>0.1</v>
      </c>
      <c r="M5" s="78" t="e">
        <f aca="true" t="shared" si="2" ref="M5:M12">K5*L5</f>
        <v>#REF!</v>
      </c>
      <c r="N5" s="133" t="e">
        <f aca="true" t="shared" si="3" ref="N5:N12">K5+M5</f>
        <v>#REF!</v>
      </c>
      <c r="O5" s="141" t="e">
        <f aca="true" t="shared" si="4" ref="O5:O16">N5*18%</f>
        <v>#REF!</v>
      </c>
      <c r="P5" s="141" t="e">
        <f aca="true" t="shared" si="5" ref="P5:P16">N5+O5</f>
        <v>#REF!</v>
      </c>
      <c r="Q5" s="133" t="e">
        <f aca="true" t="shared" si="6" ref="Q5:Q16">ROUND(P5-0.001,0)</f>
        <v>#REF!</v>
      </c>
    </row>
    <row r="6" spans="1:17" ht="59.25" customHeight="1">
      <c r="A6" s="168"/>
      <c r="B6" s="97" t="e">
        <f>VLOOKUP($C6,#REF!,7,FALSE)</f>
        <v>#REF!</v>
      </c>
      <c r="C6" s="94" t="s">
        <v>75</v>
      </c>
      <c r="D6" s="18">
        <v>7640137780739</v>
      </c>
      <c r="E6" s="6"/>
      <c r="F6" s="2" t="s">
        <v>11</v>
      </c>
      <c r="G6" s="115" t="e">
        <f>VLOOKUP($C6,#REF!,4,FALSE)</f>
        <v>#REF!</v>
      </c>
      <c r="H6" s="117" t="e">
        <f>VLOOKUP($C6,#REF!,5,FALSE)</f>
        <v>#REF!</v>
      </c>
      <c r="I6" s="115" t="e">
        <f>VLOOKUP($C6,#REF!,6,FALSE)</f>
        <v>#REF!</v>
      </c>
      <c r="J6" s="24">
        <f t="shared" si="0"/>
        <v>0</v>
      </c>
      <c r="K6" s="78" t="e">
        <f t="shared" si="1"/>
        <v>#REF!</v>
      </c>
      <c r="L6" s="79">
        <v>0.1</v>
      </c>
      <c r="M6" s="78" t="e">
        <f t="shared" si="2"/>
        <v>#REF!</v>
      </c>
      <c r="N6" s="133" t="e">
        <f t="shared" si="3"/>
        <v>#REF!</v>
      </c>
      <c r="O6" s="141" t="e">
        <f t="shared" si="4"/>
        <v>#REF!</v>
      </c>
      <c r="P6" s="141" t="e">
        <f t="shared" si="5"/>
        <v>#REF!</v>
      </c>
      <c r="Q6" s="133" t="e">
        <f t="shared" si="6"/>
        <v>#REF!</v>
      </c>
    </row>
    <row r="7" spans="1:17" ht="57.75" customHeight="1">
      <c r="A7" s="99"/>
      <c r="B7" s="97" t="e">
        <f>VLOOKUP($C7,#REF!,7,FALSE)</f>
        <v>#REF!</v>
      </c>
      <c r="C7" s="94" t="s">
        <v>76</v>
      </c>
      <c r="D7" s="18">
        <v>7640137780746</v>
      </c>
      <c r="E7" s="6"/>
      <c r="F7" s="2" t="s">
        <v>12</v>
      </c>
      <c r="G7" s="115" t="e">
        <f>VLOOKUP($C7,#REF!,4,FALSE)</f>
        <v>#REF!</v>
      </c>
      <c r="H7" s="117" t="e">
        <f>VLOOKUP($C7,#REF!,5,FALSE)</f>
        <v>#REF!</v>
      </c>
      <c r="I7" s="115" t="e">
        <f>VLOOKUP($C7,#REF!,6,FALSE)</f>
        <v>#REF!</v>
      </c>
      <c r="J7" s="24">
        <f t="shared" si="0"/>
        <v>0</v>
      </c>
      <c r="K7" s="78" t="e">
        <f t="shared" si="1"/>
        <v>#REF!</v>
      </c>
      <c r="L7" s="79">
        <v>0.1</v>
      </c>
      <c r="M7" s="78" t="e">
        <f t="shared" si="2"/>
        <v>#REF!</v>
      </c>
      <c r="N7" s="133" t="e">
        <f t="shared" si="3"/>
        <v>#REF!</v>
      </c>
      <c r="O7" s="141" t="e">
        <f t="shared" si="4"/>
        <v>#REF!</v>
      </c>
      <c r="P7" s="141" t="e">
        <f t="shared" si="5"/>
        <v>#REF!</v>
      </c>
      <c r="Q7" s="133" t="e">
        <f t="shared" si="6"/>
        <v>#REF!</v>
      </c>
    </row>
    <row r="8" spans="1:17" s="67" customFormat="1" ht="31.5">
      <c r="A8" s="169"/>
      <c r="B8" s="127" t="e">
        <f>VLOOKUP($C8,#REF!,7,FALSE)</f>
        <v>#REF!</v>
      </c>
      <c r="C8" s="100"/>
      <c r="D8" s="100"/>
      <c r="E8" s="100" t="s">
        <v>13</v>
      </c>
      <c r="F8" s="100"/>
      <c r="G8" s="121" t="e">
        <f>VLOOKUP($C8,#REF!,4,FALSE)</f>
        <v>#REF!</v>
      </c>
      <c r="H8" s="122" t="e">
        <f>VLOOKUP($C8,#REF!,5,FALSE)</f>
        <v>#REF!</v>
      </c>
      <c r="I8" s="121" t="e">
        <f>VLOOKUP($C8,#REF!,6,FALSE)</f>
        <v>#REF!</v>
      </c>
      <c r="J8" s="55" t="s">
        <v>33</v>
      </c>
      <c r="K8" s="56" t="s">
        <v>34</v>
      </c>
      <c r="L8" s="57" t="s">
        <v>35</v>
      </c>
      <c r="M8" s="56" t="s">
        <v>36</v>
      </c>
      <c r="N8" s="130" t="s">
        <v>107</v>
      </c>
      <c r="O8" s="180" t="s">
        <v>110</v>
      </c>
      <c r="P8" s="180" t="s">
        <v>106</v>
      </c>
      <c r="Q8" s="131" t="s">
        <v>108</v>
      </c>
    </row>
    <row r="9" spans="1:17" ht="58.5" customHeight="1">
      <c r="A9" s="99"/>
      <c r="B9" s="97" t="e">
        <f>VLOOKUP($C9,#REF!,7,FALSE)</f>
        <v>#REF!</v>
      </c>
      <c r="C9" s="94" t="s">
        <v>77</v>
      </c>
      <c r="D9" s="18">
        <v>7640137780784</v>
      </c>
      <c r="E9" s="6"/>
      <c r="F9" s="2" t="s">
        <v>14</v>
      </c>
      <c r="G9" s="115" t="e">
        <f>VLOOKUP($C9,#REF!,4,FALSE)</f>
        <v>#REF!</v>
      </c>
      <c r="H9" s="117" t="e">
        <f>VLOOKUP($C9,#REF!,5,FALSE)</f>
        <v>#REF!</v>
      </c>
      <c r="I9" s="115" t="e">
        <f>VLOOKUP($C9,#REF!,6,FALSE)</f>
        <v>#REF!</v>
      </c>
      <c r="J9" s="24">
        <f t="shared" si="0"/>
        <v>0</v>
      </c>
      <c r="K9" s="78" t="e">
        <f t="shared" si="1"/>
        <v>#REF!</v>
      </c>
      <c r="L9" s="79">
        <v>0.1</v>
      </c>
      <c r="M9" s="78" t="e">
        <f t="shared" si="2"/>
        <v>#REF!</v>
      </c>
      <c r="N9" s="133" t="e">
        <f t="shared" si="3"/>
        <v>#REF!</v>
      </c>
      <c r="O9" s="141" t="e">
        <f t="shared" si="4"/>
        <v>#REF!</v>
      </c>
      <c r="P9" s="141" t="e">
        <f t="shared" si="5"/>
        <v>#REF!</v>
      </c>
      <c r="Q9" s="133" t="e">
        <f t="shared" si="6"/>
        <v>#REF!</v>
      </c>
    </row>
    <row r="10" spans="1:17" ht="57.75" customHeight="1">
      <c r="A10" s="99"/>
      <c r="B10" s="97" t="e">
        <f>VLOOKUP($C10,#REF!,7,FALSE)</f>
        <v>#REF!</v>
      </c>
      <c r="C10" s="94" t="s">
        <v>78</v>
      </c>
      <c r="D10" s="18">
        <v>7640137780708</v>
      </c>
      <c r="E10" s="6"/>
      <c r="F10" s="2" t="s">
        <v>15</v>
      </c>
      <c r="G10" s="115" t="e">
        <f>VLOOKUP($C10,#REF!,4,FALSE)</f>
        <v>#REF!</v>
      </c>
      <c r="H10" s="117" t="e">
        <f>VLOOKUP($C10,#REF!,5,FALSE)</f>
        <v>#REF!</v>
      </c>
      <c r="I10" s="115" t="e">
        <f>VLOOKUP($C10,#REF!,6,FALSE)</f>
        <v>#REF!</v>
      </c>
      <c r="J10" s="24">
        <f t="shared" si="0"/>
        <v>0</v>
      </c>
      <c r="K10" s="78" t="e">
        <f t="shared" si="1"/>
        <v>#REF!</v>
      </c>
      <c r="L10" s="79">
        <v>0.1</v>
      </c>
      <c r="M10" s="78" t="e">
        <f t="shared" si="2"/>
        <v>#REF!</v>
      </c>
      <c r="N10" s="133" t="e">
        <f t="shared" si="3"/>
        <v>#REF!</v>
      </c>
      <c r="O10" s="141" t="e">
        <f t="shared" si="4"/>
        <v>#REF!</v>
      </c>
      <c r="P10" s="141" t="e">
        <f t="shared" si="5"/>
        <v>#REF!</v>
      </c>
      <c r="Q10" s="133" t="e">
        <f t="shared" si="6"/>
        <v>#REF!</v>
      </c>
    </row>
    <row r="11" spans="1:17" ht="59.25" customHeight="1">
      <c r="A11" s="99"/>
      <c r="B11" s="97" t="e">
        <f>VLOOKUP($C11,#REF!,7,FALSE)</f>
        <v>#REF!</v>
      </c>
      <c r="C11" s="94" t="s">
        <v>79</v>
      </c>
      <c r="D11" s="18">
        <v>7640137784096</v>
      </c>
      <c r="E11" s="6"/>
      <c r="F11" s="2" t="s">
        <v>16</v>
      </c>
      <c r="G11" s="115" t="e">
        <f>VLOOKUP($C11,#REF!,4,FALSE)</f>
        <v>#REF!</v>
      </c>
      <c r="H11" s="117" t="e">
        <f>VLOOKUP($C11,#REF!,5,FALSE)</f>
        <v>#REF!</v>
      </c>
      <c r="I11" s="115" t="e">
        <f>VLOOKUP($C11,#REF!,6,FALSE)</f>
        <v>#REF!</v>
      </c>
      <c r="J11" s="24">
        <f t="shared" si="0"/>
        <v>0</v>
      </c>
      <c r="K11" s="78" t="e">
        <f t="shared" si="1"/>
        <v>#REF!</v>
      </c>
      <c r="L11" s="79">
        <v>0.1</v>
      </c>
      <c r="M11" s="78" t="e">
        <f t="shared" si="2"/>
        <v>#REF!</v>
      </c>
      <c r="N11" s="133" t="e">
        <f t="shared" si="3"/>
        <v>#REF!</v>
      </c>
      <c r="O11" s="141" t="e">
        <f t="shared" si="4"/>
        <v>#REF!</v>
      </c>
      <c r="P11" s="141" t="e">
        <f t="shared" si="5"/>
        <v>#REF!</v>
      </c>
      <c r="Q11" s="133" t="e">
        <f t="shared" si="6"/>
        <v>#REF!</v>
      </c>
    </row>
    <row r="12" spans="1:17" ht="59.25" customHeight="1">
      <c r="A12" s="99"/>
      <c r="B12" s="97" t="e">
        <f>VLOOKUP($C12,#REF!,7,FALSE)</f>
        <v>#REF!</v>
      </c>
      <c r="C12" s="94" t="s">
        <v>80</v>
      </c>
      <c r="D12" s="18">
        <v>7640137780715</v>
      </c>
      <c r="E12" s="6"/>
      <c r="F12" s="2" t="s">
        <v>17</v>
      </c>
      <c r="G12" s="115" t="e">
        <f>VLOOKUP($C12,#REF!,4,FALSE)</f>
        <v>#REF!</v>
      </c>
      <c r="H12" s="117" t="e">
        <f>VLOOKUP($C12,#REF!,5,FALSE)</f>
        <v>#REF!</v>
      </c>
      <c r="I12" s="115" t="e">
        <f>VLOOKUP($C12,#REF!,6,FALSE)</f>
        <v>#REF!</v>
      </c>
      <c r="J12" s="24">
        <f t="shared" si="0"/>
        <v>0</v>
      </c>
      <c r="K12" s="78" t="e">
        <f t="shared" si="1"/>
        <v>#REF!</v>
      </c>
      <c r="L12" s="79">
        <v>0.1</v>
      </c>
      <c r="M12" s="78" t="e">
        <f t="shared" si="2"/>
        <v>#REF!</v>
      </c>
      <c r="N12" s="133" t="e">
        <f t="shared" si="3"/>
        <v>#REF!</v>
      </c>
      <c r="O12" s="141" t="e">
        <f t="shared" si="4"/>
        <v>#REF!</v>
      </c>
      <c r="P12" s="141" t="e">
        <f t="shared" si="5"/>
        <v>#REF!</v>
      </c>
      <c r="Q12" s="133" t="e">
        <f t="shared" si="6"/>
        <v>#REF!</v>
      </c>
    </row>
    <row r="13" spans="1:17" s="67" customFormat="1" ht="31.5">
      <c r="A13" s="169"/>
      <c r="B13" s="127" t="e">
        <f>VLOOKUP($C13,#REF!,7,FALSE)</f>
        <v>#REF!</v>
      </c>
      <c r="C13" s="100"/>
      <c r="D13" s="100"/>
      <c r="E13" s="100" t="s">
        <v>24</v>
      </c>
      <c r="F13" s="100"/>
      <c r="G13" s="121" t="e">
        <f>VLOOKUP($C13,#REF!,4,FALSE)</f>
        <v>#REF!</v>
      </c>
      <c r="H13" s="122" t="e">
        <f>VLOOKUP($C13,#REF!,5,FALSE)</f>
        <v>#REF!</v>
      </c>
      <c r="I13" s="121" t="e">
        <f>VLOOKUP($C13,#REF!,6,FALSE)</f>
        <v>#REF!</v>
      </c>
      <c r="J13" s="55" t="s">
        <v>33</v>
      </c>
      <c r="K13" s="56" t="s">
        <v>34</v>
      </c>
      <c r="L13" s="57" t="s">
        <v>35</v>
      </c>
      <c r="M13" s="56" t="s">
        <v>36</v>
      </c>
      <c r="N13" s="130" t="s">
        <v>107</v>
      </c>
      <c r="O13" s="180" t="s">
        <v>110</v>
      </c>
      <c r="P13" s="180" t="s">
        <v>106</v>
      </c>
      <c r="Q13" s="131" t="s">
        <v>108</v>
      </c>
    </row>
    <row r="14" spans="1:17" ht="60" customHeight="1">
      <c r="A14" s="99"/>
      <c r="B14" s="97" t="e">
        <f>VLOOKUP($C14,#REF!,7,FALSE)</f>
        <v>#REF!</v>
      </c>
      <c r="C14" s="94" t="s">
        <v>81</v>
      </c>
      <c r="D14" s="18"/>
      <c r="E14" s="6"/>
      <c r="F14" s="47" t="s">
        <v>25</v>
      </c>
      <c r="G14" s="115" t="e">
        <f>VLOOKUP($C14,#REF!,4,FALSE)</f>
        <v>#REF!</v>
      </c>
      <c r="H14" s="117" t="e">
        <f>VLOOKUP($C14,#REF!,5,FALSE)</f>
        <v>#REF!</v>
      </c>
      <c r="I14" s="115" t="e">
        <f>VLOOKUP($C14,#REF!,6,FALSE)</f>
        <v>#REF!</v>
      </c>
      <c r="J14" s="24">
        <f t="shared" si="0"/>
        <v>0</v>
      </c>
      <c r="K14" s="78" t="e">
        <f>I14+(I14*J14)</f>
        <v>#REF!</v>
      </c>
      <c r="L14" s="79">
        <v>0.1</v>
      </c>
      <c r="M14" s="78" t="e">
        <f>K14*L14</f>
        <v>#REF!</v>
      </c>
      <c r="N14" s="133" t="e">
        <f>K14+M14</f>
        <v>#REF!</v>
      </c>
      <c r="O14" s="141" t="e">
        <f t="shared" si="4"/>
        <v>#REF!</v>
      </c>
      <c r="P14" s="141" t="e">
        <f t="shared" si="5"/>
        <v>#REF!</v>
      </c>
      <c r="Q14" s="133" t="e">
        <f t="shared" si="6"/>
        <v>#REF!</v>
      </c>
    </row>
    <row r="15" spans="1:17" ht="55.5" customHeight="1">
      <c r="A15" s="99"/>
      <c r="B15" s="97" t="e">
        <f>VLOOKUP($C15,#REF!,7,FALSE)</f>
        <v>#REF!</v>
      </c>
      <c r="C15" s="94" t="s">
        <v>82</v>
      </c>
      <c r="D15" s="18"/>
      <c r="E15" s="6"/>
      <c r="F15" s="47" t="s">
        <v>26</v>
      </c>
      <c r="G15" s="115" t="e">
        <f>VLOOKUP($C15,#REF!,4,FALSE)</f>
        <v>#REF!</v>
      </c>
      <c r="H15" s="117" t="e">
        <f>VLOOKUP($C15,#REF!,5,FALSE)</f>
        <v>#REF!</v>
      </c>
      <c r="I15" s="115" t="e">
        <f>VLOOKUP($C15,#REF!,6,FALSE)</f>
        <v>#REF!</v>
      </c>
      <c r="J15" s="24">
        <f t="shared" si="0"/>
        <v>0</v>
      </c>
      <c r="K15" s="78" t="e">
        <f>I15+(I15*J15)</f>
        <v>#REF!</v>
      </c>
      <c r="L15" s="79">
        <v>0.1</v>
      </c>
      <c r="M15" s="78" t="e">
        <f>K15*L15</f>
        <v>#REF!</v>
      </c>
      <c r="N15" s="133" t="e">
        <f>K15+M15</f>
        <v>#REF!</v>
      </c>
      <c r="O15" s="141" t="e">
        <f t="shared" si="4"/>
        <v>#REF!</v>
      </c>
      <c r="P15" s="141" t="e">
        <f t="shared" si="5"/>
        <v>#REF!</v>
      </c>
      <c r="Q15" s="133" t="e">
        <f t="shared" si="6"/>
        <v>#REF!</v>
      </c>
    </row>
    <row r="16" spans="1:17" ht="59.25" customHeight="1">
      <c r="A16" s="99"/>
      <c r="B16" s="97" t="e">
        <f>VLOOKUP($C16,#REF!,7,FALSE)</f>
        <v>#REF!</v>
      </c>
      <c r="C16" s="94" t="s">
        <v>83</v>
      </c>
      <c r="D16" s="18"/>
      <c r="E16" s="6"/>
      <c r="F16" s="47" t="s">
        <v>27</v>
      </c>
      <c r="G16" s="115" t="e">
        <f>VLOOKUP($C16,#REF!,4,FALSE)</f>
        <v>#REF!</v>
      </c>
      <c r="H16" s="117" t="e">
        <f>VLOOKUP($C16,#REF!,5,FALSE)</f>
        <v>#REF!</v>
      </c>
      <c r="I16" s="115" t="e">
        <f>VLOOKUP($C16,#REF!,6,FALSE)</f>
        <v>#REF!</v>
      </c>
      <c r="J16" s="27">
        <f t="shared" si="0"/>
        <v>0</v>
      </c>
      <c r="K16" s="80" t="e">
        <f>I16+(I16*J16)</f>
        <v>#REF!</v>
      </c>
      <c r="L16" s="79">
        <v>0.1</v>
      </c>
      <c r="M16" s="80" t="e">
        <f>K16*L16</f>
        <v>#REF!</v>
      </c>
      <c r="N16" s="133" t="e">
        <f>K16+M16</f>
        <v>#REF!</v>
      </c>
      <c r="O16" s="141" t="e">
        <f t="shared" si="4"/>
        <v>#REF!</v>
      </c>
      <c r="P16" s="141" t="e">
        <f t="shared" si="5"/>
        <v>#REF!</v>
      </c>
      <c r="Q16" s="133" t="e">
        <f t="shared" si="6"/>
        <v>#REF!</v>
      </c>
    </row>
    <row r="17" spans="1:17" ht="15.75">
      <c r="A17" s="96"/>
      <c r="B17" s="176"/>
      <c r="C17" s="95"/>
      <c r="D17" s="77"/>
      <c r="E17" s="72"/>
      <c r="F17" s="73"/>
      <c r="G17" s="104"/>
      <c r="H17" s="118"/>
      <c r="I17" s="111"/>
      <c r="J17" s="31"/>
      <c r="K17" s="31"/>
      <c r="L17" s="31"/>
      <c r="M17" s="31"/>
      <c r="N17" s="139"/>
      <c r="O17" s="179"/>
      <c r="P17" s="184"/>
      <c r="Q17" s="142"/>
    </row>
    <row r="18" spans="3:9" ht="15.75">
      <c r="C18" s="86"/>
      <c r="D18" s="19"/>
      <c r="E18" s="4"/>
      <c r="F18" s="3"/>
      <c r="G18" s="105"/>
      <c r="H18" s="119"/>
      <c r="I18" s="112"/>
    </row>
    <row r="19" spans="3:9" ht="15.75">
      <c r="C19" s="86"/>
      <c r="D19" s="19"/>
      <c r="E19" s="4"/>
      <c r="F19" s="3"/>
      <c r="G19" s="105"/>
      <c r="H19" s="119"/>
      <c r="I19" s="112"/>
    </row>
    <row r="20" spans="3:9" ht="15.75">
      <c r="C20" s="86"/>
      <c r="D20" s="19"/>
      <c r="E20" s="4"/>
      <c r="F20" s="3"/>
      <c r="G20" s="105"/>
      <c r="H20" s="119"/>
      <c r="I20" s="112"/>
    </row>
    <row r="21" spans="3:9" ht="15.75">
      <c r="C21" s="86"/>
      <c r="D21" s="19"/>
      <c r="E21" s="4"/>
      <c r="F21" s="3"/>
      <c r="G21" s="105"/>
      <c r="H21" s="119"/>
      <c r="I21" s="112"/>
    </row>
    <row r="22" spans="3:9" ht="15.75">
      <c r="C22" s="86"/>
      <c r="D22" s="19"/>
      <c r="E22" s="4"/>
      <c r="F22" s="3"/>
      <c r="G22" s="105"/>
      <c r="H22" s="119"/>
      <c r="I22" s="112"/>
    </row>
    <row r="23" spans="3:9" ht="15.75">
      <c r="C23" s="86"/>
      <c r="D23" s="19"/>
      <c r="E23" s="4"/>
      <c r="F23" s="3"/>
      <c r="G23" s="105"/>
      <c r="H23" s="119"/>
      <c r="I23" s="112"/>
    </row>
    <row r="24" spans="3:9" ht="15.75">
      <c r="C24" s="86"/>
      <c r="D24" s="19"/>
      <c r="E24" s="4"/>
      <c r="F24" s="3"/>
      <c r="G24" s="105"/>
      <c r="H24" s="119"/>
      <c r="I24" s="112"/>
    </row>
    <row r="25" spans="3:9" ht="15.75">
      <c r="C25" s="86"/>
      <c r="D25" s="19"/>
      <c r="E25" s="4"/>
      <c r="F25" s="3"/>
      <c r="G25" s="105"/>
      <c r="H25" s="119"/>
      <c r="I25" s="112"/>
    </row>
    <row r="26" spans="3:9" ht="15.75">
      <c r="C26" s="86"/>
      <c r="D26" s="19"/>
      <c r="E26" s="4"/>
      <c r="F26" s="3"/>
      <c r="G26" s="105"/>
      <c r="H26" s="119"/>
      <c r="I26" s="112"/>
    </row>
    <row r="27" spans="3:9" ht="15.75">
      <c r="C27" s="86"/>
      <c r="D27" s="19"/>
      <c r="E27" s="4"/>
      <c r="F27" s="3"/>
      <c r="G27" s="105"/>
      <c r="H27" s="119"/>
      <c r="I27" s="112"/>
    </row>
    <row r="28" spans="3:9" ht="15.75">
      <c r="C28" s="86"/>
      <c r="D28" s="19"/>
      <c r="E28" s="4"/>
      <c r="F28" s="3"/>
      <c r="G28" s="105"/>
      <c r="H28" s="119"/>
      <c r="I28" s="112"/>
    </row>
    <row r="29" spans="3:9" ht="15.75">
      <c r="C29" s="86"/>
      <c r="D29" s="19"/>
      <c r="E29" s="4"/>
      <c r="F29" s="3"/>
      <c r="G29" s="105"/>
      <c r="H29" s="119"/>
      <c r="I29" s="112"/>
    </row>
    <row r="30" spans="3:9" ht="15.75">
      <c r="C30" s="86"/>
      <c r="D30" s="19"/>
      <c r="E30" s="4"/>
      <c r="F30" s="3"/>
      <c r="G30" s="105"/>
      <c r="H30" s="119"/>
      <c r="I30" s="112"/>
    </row>
    <row r="31" spans="3:9" ht="15.75">
      <c r="C31" s="86"/>
      <c r="D31" s="19"/>
      <c r="E31" s="4"/>
      <c r="F31" s="3"/>
      <c r="G31" s="105"/>
      <c r="H31" s="119"/>
      <c r="I31" s="112"/>
    </row>
  </sheetData>
  <sheetProtection/>
  <mergeCells count="1">
    <mergeCell ref="A3:I3"/>
  </mergeCells>
  <printOptions/>
  <pageMargins left="0.31" right="0.23"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Q27"/>
  <sheetViews>
    <sheetView zoomScale="120" zoomScaleNormal="120" zoomScalePageLayoutView="0" workbookViewId="0" topLeftCell="A1">
      <pane ySplit="2" topLeftCell="A3" activePane="bottomLeft" state="frozen"/>
      <selection pane="topLeft" activeCell="A1" sqref="A1"/>
      <selection pane="bottomLeft" activeCell="F10" sqref="F10"/>
    </sheetView>
  </sheetViews>
  <sheetFormatPr defaultColWidth="11.421875" defaultRowHeight="12.75"/>
  <cols>
    <col min="1" max="1" width="7.140625" style="98" customWidth="1"/>
    <col min="2" max="2" width="6.8515625" style="177" bestFit="1" customWidth="1"/>
    <col min="3" max="3" width="8.421875" style="92" hidden="1" customWidth="1"/>
    <col min="4" max="4" width="10.28125" style="20" hidden="1" customWidth="1"/>
    <col min="5" max="5" width="16.28125" style="5" customWidth="1"/>
    <col min="6" max="6" width="54.28125" style="1" customWidth="1"/>
    <col min="7" max="7" width="10.8515625" style="103" hidden="1" customWidth="1"/>
    <col min="8" max="8" width="6.140625" style="109" hidden="1" customWidth="1"/>
    <col min="9" max="9" width="10.8515625" style="113" hidden="1" customWidth="1"/>
    <col min="10" max="10" width="5.57421875" style="1" hidden="1" customWidth="1"/>
    <col min="11" max="13" width="11.421875" style="1" hidden="1" customWidth="1"/>
    <col min="14" max="14" width="13.00390625" style="132" bestFit="1" customWidth="1"/>
    <col min="15" max="15" width="13.00390625" style="1" hidden="1" customWidth="1"/>
    <col min="16" max="16" width="15.00390625" style="17" hidden="1" customWidth="1"/>
    <col min="17" max="17" width="13.00390625" style="1" bestFit="1" customWidth="1"/>
    <col min="18" max="16384" width="11.421875" style="1" customWidth="1"/>
  </cols>
  <sheetData>
    <row r="1" spans="1:17" ht="53.25" customHeight="1" thickBot="1">
      <c r="A1" s="96"/>
      <c r="B1" s="176"/>
      <c r="C1" s="88"/>
      <c r="D1" s="49"/>
      <c r="E1" s="38"/>
      <c r="F1" s="31"/>
      <c r="G1" s="101"/>
      <c r="H1" s="106"/>
      <c r="I1" s="110"/>
      <c r="J1" s="52"/>
      <c r="K1" s="31"/>
      <c r="L1" s="31"/>
      <c r="M1" s="31"/>
      <c r="N1" s="129"/>
      <c r="O1" s="31"/>
      <c r="P1" s="43"/>
      <c r="Q1" s="129"/>
    </row>
    <row r="2" spans="1:17" s="58" customFormat="1" ht="16.5" thickBot="1">
      <c r="A2" s="53" t="s">
        <v>111</v>
      </c>
      <c r="B2" s="53" t="s">
        <v>113</v>
      </c>
      <c r="C2" s="89" t="s">
        <v>64</v>
      </c>
      <c r="D2" s="54" t="s">
        <v>22</v>
      </c>
      <c r="E2" s="53" t="s">
        <v>1</v>
      </c>
      <c r="F2" s="53" t="s">
        <v>0</v>
      </c>
      <c r="G2" s="65" t="s">
        <v>112</v>
      </c>
      <c r="H2" s="53" t="s">
        <v>62</v>
      </c>
      <c r="I2" s="102" t="s">
        <v>63</v>
      </c>
      <c r="J2" s="55" t="s">
        <v>33</v>
      </c>
      <c r="K2" s="56" t="s">
        <v>34</v>
      </c>
      <c r="L2" s="57" t="s">
        <v>35</v>
      </c>
      <c r="M2" s="56" t="s">
        <v>36</v>
      </c>
      <c r="N2" s="186" t="s">
        <v>107</v>
      </c>
      <c r="O2" s="191" t="s">
        <v>110</v>
      </c>
      <c r="P2" s="191" t="s">
        <v>106</v>
      </c>
      <c r="Q2" s="189" t="s">
        <v>108</v>
      </c>
    </row>
    <row r="3" spans="1:17" s="48" customFormat="1" ht="21" customHeight="1">
      <c r="A3" s="196" t="s">
        <v>18</v>
      </c>
      <c r="B3" s="196"/>
      <c r="C3" s="196"/>
      <c r="D3" s="196"/>
      <c r="E3" s="196"/>
      <c r="F3" s="196"/>
      <c r="G3" s="196"/>
      <c r="H3" s="196"/>
      <c r="I3" s="196"/>
      <c r="J3" s="62">
        <v>0</v>
      </c>
      <c r="K3" s="59"/>
      <c r="L3" s="60"/>
      <c r="M3" s="59"/>
      <c r="N3" s="137"/>
      <c r="O3" s="59"/>
      <c r="P3" s="185"/>
      <c r="Q3" s="137"/>
    </row>
    <row r="4" spans="1:17" ht="70.5" customHeight="1">
      <c r="A4" s="99"/>
      <c r="B4" s="97" t="e">
        <f>VLOOKUP($C4,#REF!,6,FALSE)</f>
        <v>#REF!</v>
      </c>
      <c r="C4" s="93" t="s">
        <v>72</v>
      </c>
      <c r="D4" s="18">
        <v>4712511708882</v>
      </c>
      <c r="E4" s="6"/>
      <c r="F4" s="2" t="s">
        <v>30</v>
      </c>
      <c r="G4" s="115" t="e">
        <f>VLOOKUP($C4,#REF!,3,FALSE)</f>
        <v>#REF!</v>
      </c>
      <c r="H4" s="114" t="e">
        <f>VLOOKUP($C4,#REF!,4,FALSE)</f>
        <v>#REF!</v>
      </c>
      <c r="I4" s="115" t="e">
        <f>VLOOKUP($C4,#REF!,5,FALSE)</f>
        <v>#REF!</v>
      </c>
      <c r="J4" s="24">
        <f aca="true" t="shared" si="0" ref="J4:J11">$J$3</f>
        <v>0</v>
      </c>
      <c r="K4" s="25" t="e">
        <f aca="true" t="shared" si="1" ref="K4:K10">I4+(I4*J4)</f>
        <v>#REF!</v>
      </c>
      <c r="L4" s="26">
        <v>0.1</v>
      </c>
      <c r="M4" s="25" t="e">
        <f aca="true" t="shared" si="2" ref="M4:M10">K4*L4</f>
        <v>#REF!</v>
      </c>
      <c r="N4" s="133" t="e">
        <f aca="true" t="shared" si="3" ref="N4:N10">K4+M4</f>
        <v>#REF!</v>
      </c>
      <c r="O4" s="159" t="e">
        <f>N4*18%</f>
        <v>#REF!</v>
      </c>
      <c r="P4" s="159" t="e">
        <f>N4+O4</f>
        <v>#REF!</v>
      </c>
      <c r="Q4" s="133" t="e">
        <f>ROUND(P4-0.001,0)</f>
        <v>#REF!</v>
      </c>
    </row>
    <row r="5" spans="1:17" ht="72" customHeight="1">
      <c r="A5" s="99"/>
      <c r="B5" s="97" t="e">
        <f>VLOOKUP($C5,#REF!,6,FALSE)</f>
        <v>#REF!</v>
      </c>
      <c r="C5" s="93" t="s">
        <v>71</v>
      </c>
      <c r="D5" s="18">
        <v>4712511708134</v>
      </c>
      <c r="E5" s="6"/>
      <c r="F5" s="2" t="s">
        <v>31</v>
      </c>
      <c r="G5" s="115" t="e">
        <f>VLOOKUP($C5,#REF!,3,FALSE)</f>
        <v>#REF!</v>
      </c>
      <c r="H5" s="114" t="e">
        <f>VLOOKUP($C5,#REF!,4,FALSE)</f>
        <v>#REF!</v>
      </c>
      <c r="I5" s="115" t="e">
        <f>VLOOKUP($C5,#REF!,5,FALSE)</f>
        <v>#REF!</v>
      </c>
      <c r="J5" s="24">
        <f t="shared" si="0"/>
        <v>0</v>
      </c>
      <c r="K5" s="25" t="e">
        <f t="shared" si="1"/>
        <v>#REF!</v>
      </c>
      <c r="L5" s="26">
        <v>0.1</v>
      </c>
      <c r="M5" s="25" t="e">
        <f t="shared" si="2"/>
        <v>#REF!</v>
      </c>
      <c r="N5" s="133" t="e">
        <f t="shared" si="3"/>
        <v>#REF!</v>
      </c>
      <c r="O5" s="159" t="e">
        <f aca="true" t="shared" si="4" ref="O5:O11">N5*18%</f>
        <v>#REF!</v>
      </c>
      <c r="P5" s="159" t="e">
        <f aca="true" t="shared" si="5" ref="P5:P11">N5+O5</f>
        <v>#REF!</v>
      </c>
      <c r="Q5" s="133" t="e">
        <f aca="true" t="shared" si="6" ref="Q5:Q11">ROUND(P5-0.001,0)</f>
        <v>#REF!</v>
      </c>
    </row>
    <row r="6" spans="1:17" ht="69" customHeight="1">
      <c r="A6" s="99"/>
      <c r="B6" s="97" t="e">
        <f>VLOOKUP($C6,#REF!,6,FALSE)</f>
        <v>#REF!</v>
      </c>
      <c r="C6" s="93" t="s">
        <v>67</v>
      </c>
      <c r="D6" s="18">
        <v>4712511708547</v>
      </c>
      <c r="E6" s="6"/>
      <c r="F6" s="2" t="s">
        <v>38</v>
      </c>
      <c r="G6" s="115" t="e">
        <f>VLOOKUP($C6,#REF!,3,FALSE)</f>
        <v>#REF!</v>
      </c>
      <c r="H6" s="114" t="e">
        <f>VLOOKUP($C6,#REF!,4,FALSE)</f>
        <v>#REF!</v>
      </c>
      <c r="I6" s="115" t="e">
        <f>VLOOKUP($C6,#REF!,5,FALSE)</f>
        <v>#REF!</v>
      </c>
      <c r="J6" s="24">
        <f t="shared" si="0"/>
        <v>0</v>
      </c>
      <c r="K6" s="25" t="e">
        <f t="shared" si="1"/>
        <v>#REF!</v>
      </c>
      <c r="L6" s="26">
        <v>0.1</v>
      </c>
      <c r="M6" s="25" t="e">
        <f t="shared" si="2"/>
        <v>#REF!</v>
      </c>
      <c r="N6" s="133" t="e">
        <f t="shared" si="3"/>
        <v>#REF!</v>
      </c>
      <c r="O6" s="159" t="e">
        <f t="shared" si="4"/>
        <v>#REF!</v>
      </c>
      <c r="P6" s="159" t="e">
        <f t="shared" si="5"/>
        <v>#REF!</v>
      </c>
      <c r="Q6" s="133" t="e">
        <f t="shared" si="6"/>
        <v>#REF!</v>
      </c>
    </row>
    <row r="7" spans="1:17" ht="76.5" customHeight="1">
      <c r="A7" s="99"/>
      <c r="B7" s="97" t="e">
        <f>VLOOKUP($C7,#REF!,6,FALSE)</f>
        <v>#REF!</v>
      </c>
      <c r="C7" s="93" t="s">
        <v>66</v>
      </c>
      <c r="D7" s="18">
        <v>4712511708554</v>
      </c>
      <c r="E7" s="6"/>
      <c r="F7" s="2" t="s">
        <v>39</v>
      </c>
      <c r="G7" s="115" t="e">
        <f>VLOOKUP($C7,#REF!,3,FALSE)</f>
        <v>#REF!</v>
      </c>
      <c r="H7" s="114" t="e">
        <f>VLOOKUP($C7,#REF!,4,FALSE)</f>
        <v>#REF!</v>
      </c>
      <c r="I7" s="115" t="e">
        <f>VLOOKUP($C7,#REF!,5,FALSE)</f>
        <v>#REF!</v>
      </c>
      <c r="J7" s="24">
        <f t="shared" si="0"/>
        <v>0</v>
      </c>
      <c r="K7" s="25" t="e">
        <f t="shared" si="1"/>
        <v>#REF!</v>
      </c>
      <c r="L7" s="26">
        <v>0.1</v>
      </c>
      <c r="M7" s="25" t="e">
        <f t="shared" si="2"/>
        <v>#REF!</v>
      </c>
      <c r="N7" s="133" t="e">
        <f t="shared" si="3"/>
        <v>#REF!</v>
      </c>
      <c r="O7" s="159" t="e">
        <f t="shared" si="4"/>
        <v>#REF!</v>
      </c>
      <c r="P7" s="159" t="e">
        <f t="shared" si="5"/>
        <v>#REF!</v>
      </c>
      <c r="Q7" s="133" t="e">
        <f t="shared" si="6"/>
        <v>#REF!</v>
      </c>
    </row>
    <row r="8" spans="1:17" ht="90.75" customHeight="1" thickBot="1">
      <c r="A8" s="99"/>
      <c r="B8" s="97" t="e">
        <f>VLOOKUP($C8,#REF!,6,FALSE)</f>
        <v>#REF!</v>
      </c>
      <c r="C8" s="93" t="s">
        <v>69</v>
      </c>
      <c r="D8" s="18">
        <v>4712511709049</v>
      </c>
      <c r="E8" s="6"/>
      <c r="F8" s="2" t="s">
        <v>20</v>
      </c>
      <c r="G8" s="115" t="e">
        <f>VLOOKUP($C8,#REF!,3,FALSE)</f>
        <v>#REF!</v>
      </c>
      <c r="H8" s="114" t="e">
        <f>VLOOKUP($C8,#REF!,4,FALSE)</f>
        <v>#REF!</v>
      </c>
      <c r="I8" s="115" t="e">
        <f>VLOOKUP($C8,#REF!,5,FALSE)</f>
        <v>#REF!</v>
      </c>
      <c r="J8" s="24">
        <f t="shared" si="0"/>
        <v>0</v>
      </c>
      <c r="K8" s="25" t="e">
        <f t="shared" si="1"/>
        <v>#REF!</v>
      </c>
      <c r="L8" s="26">
        <v>0.1</v>
      </c>
      <c r="M8" s="25" t="e">
        <f t="shared" si="2"/>
        <v>#REF!</v>
      </c>
      <c r="N8" s="133" t="e">
        <f t="shared" si="3"/>
        <v>#REF!</v>
      </c>
      <c r="O8" s="159" t="e">
        <f t="shared" si="4"/>
        <v>#REF!</v>
      </c>
      <c r="P8" s="159" t="e">
        <f t="shared" si="5"/>
        <v>#REF!</v>
      </c>
      <c r="Q8" s="133" t="e">
        <f t="shared" si="6"/>
        <v>#REF!</v>
      </c>
    </row>
    <row r="9" spans="1:17" ht="69" customHeight="1">
      <c r="A9" s="171"/>
      <c r="B9" s="97" t="e">
        <f>VLOOKUP($C9,#REF!,6,FALSE)</f>
        <v>#REF!</v>
      </c>
      <c r="C9" s="93" t="s">
        <v>68</v>
      </c>
      <c r="D9" s="18">
        <v>4712511709032</v>
      </c>
      <c r="E9" s="6"/>
      <c r="F9" s="2" t="s">
        <v>21</v>
      </c>
      <c r="G9" s="115" t="e">
        <f>VLOOKUP($C9,#REF!,3,FALSE)</f>
        <v>#REF!</v>
      </c>
      <c r="H9" s="114" t="e">
        <f>VLOOKUP($C9,#REF!,4,FALSE)</f>
        <v>#REF!</v>
      </c>
      <c r="I9" s="115" t="e">
        <f>VLOOKUP($C9,#REF!,5,FALSE)</f>
        <v>#REF!</v>
      </c>
      <c r="J9" s="24">
        <f t="shared" si="0"/>
        <v>0</v>
      </c>
      <c r="K9" s="25" t="e">
        <f t="shared" si="1"/>
        <v>#REF!</v>
      </c>
      <c r="L9" s="26">
        <v>0.1</v>
      </c>
      <c r="M9" s="25" t="e">
        <f t="shared" si="2"/>
        <v>#REF!</v>
      </c>
      <c r="N9" s="133" t="e">
        <f t="shared" si="3"/>
        <v>#REF!</v>
      </c>
      <c r="O9" s="159" t="e">
        <f t="shared" si="4"/>
        <v>#REF!</v>
      </c>
      <c r="P9" s="159" t="e">
        <f t="shared" si="5"/>
        <v>#REF!</v>
      </c>
      <c r="Q9" s="133" t="e">
        <f t="shared" si="6"/>
        <v>#REF!</v>
      </c>
    </row>
    <row r="10" spans="1:17" ht="63.75" customHeight="1">
      <c r="A10" s="173"/>
      <c r="B10" s="170" t="e">
        <f>VLOOKUP($C10,#REF!,6,FALSE)</f>
        <v>#REF!</v>
      </c>
      <c r="C10" s="93" t="s">
        <v>70</v>
      </c>
      <c r="D10" s="18">
        <v>4710887980505</v>
      </c>
      <c r="E10" s="6"/>
      <c r="F10" s="2" t="s">
        <v>32</v>
      </c>
      <c r="G10" s="115" t="e">
        <f>VLOOKUP($C10,#REF!,3,FALSE)</f>
        <v>#REF!</v>
      </c>
      <c r="H10" s="114" t="e">
        <f>VLOOKUP($C10,#REF!,4,FALSE)</f>
        <v>#REF!</v>
      </c>
      <c r="I10" s="115" t="e">
        <f>VLOOKUP($C10,#REF!,5,FALSE)</f>
        <v>#REF!</v>
      </c>
      <c r="J10" s="24">
        <f t="shared" si="0"/>
        <v>0</v>
      </c>
      <c r="K10" s="25" t="e">
        <f t="shared" si="1"/>
        <v>#REF!</v>
      </c>
      <c r="L10" s="26">
        <v>0.1</v>
      </c>
      <c r="M10" s="25" t="e">
        <f t="shared" si="2"/>
        <v>#REF!</v>
      </c>
      <c r="N10" s="133" t="e">
        <f t="shared" si="3"/>
        <v>#REF!</v>
      </c>
      <c r="O10" s="159" t="e">
        <f t="shared" si="4"/>
        <v>#REF!</v>
      </c>
      <c r="P10" s="159" t="e">
        <f t="shared" si="5"/>
        <v>#REF!</v>
      </c>
      <c r="Q10" s="133" t="e">
        <f t="shared" si="6"/>
        <v>#REF!</v>
      </c>
    </row>
    <row r="11" spans="1:17" ht="72.75" customHeight="1">
      <c r="A11" s="172"/>
      <c r="B11" s="97" t="e">
        <f>VLOOKUP($C11,#REF!,6,FALSE)</f>
        <v>#REF!</v>
      </c>
      <c r="C11" s="93" t="s">
        <v>65</v>
      </c>
      <c r="D11" s="18">
        <v>4712511705386</v>
      </c>
      <c r="E11" s="6"/>
      <c r="F11" s="2" t="s">
        <v>19</v>
      </c>
      <c r="G11" s="115" t="e">
        <f>VLOOKUP($C11,#REF!,3,FALSE)</f>
        <v>#REF!</v>
      </c>
      <c r="H11" s="114" t="e">
        <f>VLOOKUP($C11,#REF!,4,FALSE)</f>
        <v>#REF!</v>
      </c>
      <c r="I11" s="115" t="e">
        <f>VLOOKUP($C11,#REF!,5,FALSE)</f>
        <v>#REF!</v>
      </c>
      <c r="J11" s="32">
        <f t="shared" si="0"/>
        <v>0</v>
      </c>
      <c r="K11" s="28" t="e">
        <f>I11+(I11*J11)</f>
        <v>#REF!</v>
      </c>
      <c r="L11" s="26">
        <v>0.1</v>
      </c>
      <c r="M11" s="28" t="e">
        <f>K11*L11</f>
        <v>#REF!</v>
      </c>
      <c r="N11" s="133" t="e">
        <f>K11+M11</f>
        <v>#REF!</v>
      </c>
      <c r="O11" s="159" t="e">
        <f t="shared" si="4"/>
        <v>#REF!</v>
      </c>
      <c r="P11" s="159" t="e">
        <f t="shared" si="5"/>
        <v>#REF!</v>
      </c>
      <c r="Q11" s="133" t="e">
        <f t="shared" si="6"/>
        <v>#REF!</v>
      </c>
    </row>
    <row r="12" spans="1:17" ht="15.75">
      <c r="A12" s="96"/>
      <c r="B12" s="176"/>
      <c r="C12" s="90"/>
      <c r="D12" s="29"/>
      <c r="E12" s="29"/>
      <c r="F12" s="29"/>
      <c r="G12" s="30"/>
      <c r="H12" s="29"/>
      <c r="I12" s="30"/>
      <c r="J12" s="31"/>
      <c r="K12" s="31"/>
      <c r="L12" s="31"/>
      <c r="M12" s="31"/>
      <c r="N12" s="129"/>
      <c r="O12" s="31"/>
      <c r="P12" s="43"/>
      <c r="Q12" s="142"/>
    </row>
    <row r="13" spans="3:9" ht="15.75">
      <c r="C13" s="91"/>
      <c r="D13" s="19"/>
      <c r="E13" s="4"/>
      <c r="F13" s="3"/>
      <c r="G13" s="105"/>
      <c r="H13" s="108"/>
      <c r="I13" s="112"/>
    </row>
    <row r="14" spans="3:9" ht="15.75">
      <c r="C14" s="91"/>
      <c r="D14" s="19"/>
      <c r="E14" s="4"/>
      <c r="F14" s="3"/>
      <c r="G14" s="105"/>
      <c r="H14" s="108"/>
      <c r="I14" s="112"/>
    </row>
    <row r="15" spans="3:9" ht="15.75">
      <c r="C15" s="91"/>
      <c r="D15" s="19"/>
      <c r="E15" s="4"/>
      <c r="F15" s="3"/>
      <c r="G15" s="105"/>
      <c r="H15" s="108"/>
      <c r="I15" s="112"/>
    </row>
    <row r="16" spans="3:9" ht="15.75">
      <c r="C16" s="91"/>
      <c r="D16" s="19"/>
      <c r="E16" s="4"/>
      <c r="F16" s="3"/>
      <c r="G16" s="105"/>
      <c r="H16" s="108"/>
      <c r="I16" s="112"/>
    </row>
    <row r="17" spans="3:9" ht="15.75">
      <c r="C17" s="91"/>
      <c r="D17" s="19"/>
      <c r="E17" s="4"/>
      <c r="F17" s="3"/>
      <c r="G17" s="105"/>
      <c r="H17" s="108"/>
      <c r="I17" s="112"/>
    </row>
    <row r="18" spans="3:9" ht="15.75">
      <c r="C18" s="91"/>
      <c r="D18" s="19"/>
      <c r="E18" s="4"/>
      <c r="F18" s="3"/>
      <c r="G18" s="105"/>
      <c r="H18" s="108"/>
      <c r="I18" s="112"/>
    </row>
    <row r="19" spans="3:9" ht="15.75">
      <c r="C19" s="91"/>
      <c r="D19" s="19"/>
      <c r="E19" s="4"/>
      <c r="F19" s="3"/>
      <c r="G19" s="105"/>
      <c r="H19" s="108"/>
      <c r="I19" s="112"/>
    </row>
    <row r="20" spans="3:9" ht="15.75">
      <c r="C20" s="91"/>
      <c r="D20" s="19"/>
      <c r="E20" s="4"/>
      <c r="F20" s="3"/>
      <c r="G20" s="105"/>
      <c r="H20" s="108"/>
      <c r="I20" s="112"/>
    </row>
    <row r="21" spans="3:9" ht="15.75">
      <c r="C21" s="91"/>
      <c r="D21" s="19"/>
      <c r="E21" s="4"/>
      <c r="F21" s="3"/>
      <c r="G21" s="105"/>
      <c r="H21" s="108"/>
      <c r="I21" s="112"/>
    </row>
    <row r="22" spans="3:9" ht="15.75">
      <c r="C22" s="91"/>
      <c r="D22" s="19"/>
      <c r="E22" s="4"/>
      <c r="F22" s="3"/>
      <c r="G22" s="105"/>
      <c r="H22" s="108"/>
      <c r="I22" s="112"/>
    </row>
    <row r="23" spans="3:9" ht="15.75">
      <c r="C23" s="91"/>
      <c r="D23" s="19"/>
      <c r="E23" s="4"/>
      <c r="F23" s="3"/>
      <c r="G23" s="105"/>
      <c r="H23" s="108"/>
      <c r="I23" s="112"/>
    </row>
    <row r="24" spans="3:9" ht="15.75">
      <c r="C24" s="91"/>
      <c r="D24" s="19"/>
      <c r="E24" s="4"/>
      <c r="F24" s="3"/>
      <c r="G24" s="105"/>
      <c r="H24" s="108"/>
      <c r="I24" s="112"/>
    </row>
    <row r="25" spans="3:9" ht="15.75">
      <c r="C25" s="91"/>
      <c r="D25" s="19"/>
      <c r="E25" s="4"/>
      <c r="F25" s="3"/>
      <c r="G25" s="105"/>
      <c r="H25" s="108"/>
      <c r="I25" s="112"/>
    </row>
    <row r="26" spans="3:9" ht="15.75">
      <c r="C26" s="91"/>
      <c r="D26" s="19"/>
      <c r="E26" s="4"/>
      <c r="F26" s="3"/>
      <c r="G26" s="105"/>
      <c r="H26" s="108"/>
      <c r="I26" s="112"/>
    </row>
    <row r="27" spans="3:9" ht="15.75">
      <c r="C27" s="91"/>
      <c r="D27" s="19"/>
      <c r="E27" s="4"/>
      <c r="F27" s="3"/>
      <c r="G27" s="105"/>
      <c r="H27" s="108"/>
      <c r="I27" s="112"/>
    </row>
  </sheetData>
  <sheetProtection/>
  <mergeCells count="1">
    <mergeCell ref="A3:I3"/>
  </mergeCells>
  <printOptions/>
  <pageMargins left="0.24" right="0.23"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2009-08-20T09:03:12Z</cp:lastPrinted>
  <dcterms:created xsi:type="dcterms:W3CDTF">2009-08-12T10:35:59Z</dcterms:created>
  <dcterms:modified xsi:type="dcterms:W3CDTF">2010-11-10T17:04:17Z</dcterms:modified>
  <cp:category/>
  <cp:version/>
  <cp:contentType/>
  <cp:contentStatus/>
</cp:coreProperties>
</file>