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55" yWindow="75" windowWidth="13530" windowHeight="8175"/>
  </bookViews>
  <sheets>
    <sheet name="Aluminijum" sheetId="1" r:id="rId1"/>
    <sheet name="Sheet1" sheetId="2" r:id="rId2"/>
  </sheets>
  <definedNames>
    <definedName name="_xlnm.Print_Area" localSheetId="0">Aluminijum!$A$1:$M$12</definedName>
  </definedNames>
  <calcPr calcId="124519" iterate="1" iterateCount="104"/>
</workbook>
</file>

<file path=xl/calcChain.xml><?xml version="1.0" encoding="utf-8"?>
<calcChain xmlns="http://schemas.openxmlformats.org/spreadsheetml/2006/main">
  <c r="N11" i="1"/>
  <c r="R11" s="1"/>
  <c r="N8"/>
  <c r="R8" s="1"/>
  <c r="M11"/>
  <c r="O11" s="1"/>
  <c r="M8"/>
  <c r="O8" s="1"/>
  <c r="N7"/>
  <c r="R7" s="1"/>
  <c r="N6"/>
  <c r="T6" s="1"/>
  <c r="M7"/>
  <c r="S7" s="1"/>
  <c r="M6"/>
  <c r="Q6" s="1"/>
  <c r="N5"/>
  <c r="R5" s="1"/>
  <c r="M5"/>
  <c r="O5" s="1"/>
  <c r="N4"/>
  <c r="T4" s="1"/>
  <c r="M4"/>
  <c r="S4" s="1"/>
  <c r="N3"/>
  <c r="P3" s="1"/>
  <c r="M3"/>
  <c r="Q3" s="1"/>
  <c r="N14"/>
  <c r="M14"/>
  <c r="Q14" s="1"/>
  <c r="N13"/>
  <c r="R13" s="1"/>
  <c r="M13"/>
  <c r="S6" l="1"/>
  <c r="S8"/>
  <c r="Q8"/>
  <c r="S11"/>
  <c r="Q11"/>
  <c r="Q4"/>
  <c r="O7"/>
  <c r="T11"/>
  <c r="T7"/>
  <c r="O6"/>
  <c r="P7"/>
  <c r="P11"/>
  <c r="P5"/>
  <c r="S5"/>
  <c r="O4"/>
  <c r="T5"/>
  <c r="P8"/>
  <c r="T8"/>
  <c r="R4"/>
  <c r="Q5"/>
  <c r="Q7"/>
  <c r="P4"/>
  <c r="P6"/>
  <c r="R6"/>
  <c r="S3"/>
  <c r="R3"/>
  <c r="T3"/>
  <c r="O3"/>
  <c r="Q13"/>
  <c r="P13"/>
  <c r="T13"/>
  <c r="R14"/>
  <c r="S14"/>
  <c r="O14"/>
  <c r="S13" l="1"/>
  <c r="O13"/>
  <c r="T14"/>
  <c r="P14"/>
</calcChain>
</file>

<file path=xl/sharedStrings.xml><?xml version="1.0" encoding="utf-8"?>
<sst xmlns="http://schemas.openxmlformats.org/spreadsheetml/2006/main" count="57" uniqueCount="42">
  <si>
    <t>Naziv proizvoda</t>
  </si>
  <si>
    <t>Debljina zida</t>
  </si>
  <si>
    <t>Duzina</t>
  </si>
  <si>
    <t>Komada</t>
  </si>
  <si>
    <t>Faktor 2.7</t>
  </si>
  <si>
    <t>Faktor 2.8</t>
  </si>
  <si>
    <t>Tezina Ukupna            (Faktor 2.7) - gr</t>
  </si>
  <si>
    <t>Tezina Ukupna            (Faktor 2.8) - gr</t>
  </si>
  <si>
    <t>Cena po komadu (Faktor 2.7)</t>
  </si>
  <si>
    <t>Cena po komadu (Faktor 2.8)</t>
  </si>
  <si>
    <t>Ukupna cena  (Faktor 2.7)</t>
  </si>
  <si>
    <t>Ukupna cena  (Faktor 2.8)</t>
  </si>
  <si>
    <t>Aluminijumska cev</t>
  </si>
  <si>
    <t xml:space="preserve">Faktor </t>
  </si>
  <si>
    <t>Tezina po komadu           2.7 - gr/m</t>
  </si>
  <si>
    <t>Tezina po komadu           2.8 - gr/m</t>
  </si>
  <si>
    <t>Visina</t>
  </si>
  <si>
    <t>Sirina</t>
  </si>
  <si>
    <t>Aluminijumska kutija</t>
  </si>
  <si>
    <t>Cena proizvoda  Din/m²</t>
  </si>
  <si>
    <t>Cena proizvoda Din/kg</t>
  </si>
  <si>
    <t>Tezina Ukupna            2.7 - gr</t>
  </si>
  <si>
    <t>Tezina Ukupna            2.8 - gr</t>
  </si>
  <si>
    <t>Cena po komadu 2.7</t>
  </si>
  <si>
    <t>Cena po komadu 2.8</t>
  </si>
  <si>
    <t>Aluminijumski istegnut metal</t>
  </si>
  <si>
    <t>Aluminijumski flah</t>
  </si>
  <si>
    <t>Aluminijumski lim u rolni (Aluminijumska traka)</t>
  </si>
  <si>
    <t>Aluminijumski lim        Al99.5 - Polutvrdi</t>
  </si>
  <si>
    <t>Aluminijumski lim        Al99.5 - Meki</t>
  </si>
  <si>
    <t>Shema</t>
  </si>
  <si>
    <t>Aluminijumski lim        AlMg3 - Uvozni</t>
  </si>
  <si>
    <t>Aluminijumski lim        AlMg3 - Domaći</t>
  </si>
  <si>
    <t>Al99.5 - Meki debljine</t>
  </si>
  <si>
    <t>Aluminijumski lim Al99.5 polutvrdi cene                                debljine</t>
  </si>
  <si>
    <t>A (mm)</t>
  </si>
  <si>
    <t>B (mm)</t>
  </si>
  <si>
    <t>Debljina D (mm)</t>
  </si>
  <si>
    <t xml:space="preserve">Duzina     L (mm)  </t>
  </si>
  <si>
    <t>Aluminijumske ploče AlMg4.5Mn</t>
  </si>
  <si>
    <t>Aluminijumski nagazni lim AlMg3</t>
  </si>
  <si>
    <t>Aluminijumske ploče AlMg4.5Mn Cene                                 debljine</t>
  </si>
</sst>
</file>

<file path=xl/styles.xml><?xml version="1.0" encoding="utf-8"?>
<styleSheet xmlns="http://schemas.openxmlformats.org/spreadsheetml/2006/main">
  <numFmts count="5">
    <numFmt numFmtId="164" formatCode="#,##0.00\ [$Din.-241A]"/>
    <numFmt numFmtId="165" formatCode="0.0"/>
    <numFmt numFmtId="166" formatCode="0.0_);\(0.0\)"/>
    <numFmt numFmtId="167" formatCode="0_);\(0\)"/>
    <numFmt numFmtId="168" formatCode="#\ ???/???"/>
  </numFmts>
  <fonts count="8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36"/>
      <name val="Arial"/>
      <family val="2"/>
    </font>
    <font>
      <b/>
      <sz val="8"/>
      <color theme="1" tint="0.1499984740745262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Trellis">
        <bgColor theme="0"/>
      </patternFill>
    </fill>
    <fill>
      <patternFill patternType="lightTrellis">
        <bgColor theme="0" tint="-4.9989318521683403E-2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10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 applyProtection="1">
      <alignment horizontal="center" vertical="center"/>
    </xf>
    <xf numFmtId="1" fontId="5" fillId="9" borderId="2" xfId="0" applyNumberFormat="1" applyFont="1" applyFill="1" applyBorder="1" applyAlignment="1" applyProtection="1">
      <alignment horizontal="center" vertical="center"/>
      <protection locked="0"/>
    </xf>
    <xf numFmtId="166" fontId="2" fillId="5" borderId="2" xfId="0" applyNumberFormat="1" applyFont="1" applyFill="1" applyBorder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3" fontId="2" fillId="8" borderId="2" xfId="0" applyNumberFormat="1" applyFon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10" fontId="4" fillId="7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 applyProtection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65" fontId="5" fillId="9" borderId="2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5" fillId="9" borderId="2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5" fillId="9" borderId="2" xfId="0" applyNumberFormat="1" applyFont="1" applyFill="1" applyBorder="1" applyAlignment="1" applyProtection="1">
      <alignment horizontal="center" vertical="center"/>
    </xf>
    <xf numFmtId="167" fontId="5" fillId="9" borderId="2" xfId="0" applyNumberFormat="1" applyFont="1" applyFill="1" applyBorder="1" applyAlignment="1" applyProtection="1">
      <alignment horizontal="center" vertical="center"/>
    </xf>
    <xf numFmtId="164" fontId="2" fillId="9" borderId="2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  <xf numFmtId="1" fontId="5" fillId="10" borderId="2" xfId="0" applyNumberFormat="1" applyFont="1" applyFill="1" applyBorder="1" applyAlignment="1" applyProtection="1">
      <alignment horizontal="center" vertical="center"/>
      <protection locked="0"/>
    </xf>
    <xf numFmtId="164" fontId="5" fillId="10" borderId="2" xfId="0" applyNumberFormat="1" applyFont="1" applyFill="1" applyBorder="1" applyAlignment="1" applyProtection="1">
      <alignment horizontal="center" vertical="center"/>
      <protection locked="0"/>
    </xf>
    <xf numFmtId="1" fontId="5" fillId="11" borderId="2" xfId="0" applyNumberFormat="1" applyFont="1" applyFill="1" applyBorder="1" applyAlignment="1" applyProtection="1">
      <alignment horizontal="center" vertical="center"/>
      <protection locked="0"/>
    </xf>
    <xf numFmtId="168" fontId="2" fillId="9" borderId="2" xfId="0" applyNumberFormat="1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7" borderId="0" xfId="0" applyFill="1"/>
    <xf numFmtId="0" fontId="1" fillId="7" borderId="0" xfId="0" applyFont="1" applyFill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164" fontId="7" fillId="6" borderId="17" xfId="0" applyNumberFormat="1" applyFont="1" applyFill="1" applyBorder="1" applyAlignment="1">
      <alignment horizontal="center" vertical="center"/>
    </xf>
    <xf numFmtId="164" fontId="2" fillId="6" borderId="17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/>
    </xf>
    <xf numFmtId="165" fontId="2" fillId="2" borderId="1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/>
    <xf numFmtId="165" fontId="0" fillId="2" borderId="0" xfId="0" applyNumberFormat="1" applyFill="1" applyBorder="1" applyAlignment="1">
      <alignment horizontal="center" vertical="center"/>
    </xf>
    <xf numFmtId="0" fontId="0" fillId="0" borderId="0" xfId="0" applyFill="1"/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  <mruColors>
      <color rgb="FFFF9999"/>
      <color rgb="FFEAEAEA"/>
      <color rgb="FFFFCC99"/>
      <color rgb="FFFF9966"/>
      <color rgb="FFFF7171"/>
      <color rgb="FFFFCCCC"/>
      <color rgb="FFCC000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13</xdr:row>
      <xdr:rowOff>28576</xdr:rowOff>
    </xdr:from>
    <xdr:to>
      <xdr:col>2</xdr:col>
      <xdr:colOff>495300</xdr:colOff>
      <xdr:row>13</xdr:row>
      <xdr:rowOff>377252</xdr:rowOff>
    </xdr:to>
    <xdr:pic>
      <xdr:nvPicPr>
        <xdr:cNvPr id="4" name="Picture 3" descr="aluminijumske_cevi 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5705476"/>
          <a:ext cx="352425" cy="348676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</xdr:row>
      <xdr:rowOff>66675</xdr:rowOff>
    </xdr:from>
    <xdr:to>
      <xdr:col>2</xdr:col>
      <xdr:colOff>600150</xdr:colOff>
      <xdr:row>2</xdr:row>
      <xdr:rowOff>342939</xdr:rowOff>
    </xdr:to>
    <xdr:pic>
      <xdr:nvPicPr>
        <xdr:cNvPr id="5" name="Picture 4" descr="aluminijumski_flah 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3550" y="1200150"/>
          <a:ext cx="533475" cy="276264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6</xdr:row>
      <xdr:rowOff>19050</xdr:rowOff>
    </xdr:from>
    <xdr:to>
      <xdr:col>2</xdr:col>
      <xdr:colOff>600150</xdr:colOff>
      <xdr:row>6</xdr:row>
      <xdr:rowOff>295314</xdr:rowOff>
    </xdr:to>
    <xdr:pic>
      <xdr:nvPicPr>
        <xdr:cNvPr id="6" name="Picture 5" descr="aluminijumski_flah 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3550" y="1533525"/>
          <a:ext cx="533475" cy="276264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6</xdr:row>
      <xdr:rowOff>371475</xdr:rowOff>
    </xdr:from>
    <xdr:to>
      <xdr:col>2</xdr:col>
      <xdr:colOff>590625</xdr:colOff>
      <xdr:row>7</xdr:row>
      <xdr:rowOff>266739</xdr:rowOff>
    </xdr:to>
    <xdr:pic>
      <xdr:nvPicPr>
        <xdr:cNvPr id="7" name="Picture 6" descr="aluminijumski_flah 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025" y="1885950"/>
          <a:ext cx="533475" cy="276264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8</xdr:row>
      <xdr:rowOff>0</xdr:rowOff>
    </xdr:from>
    <xdr:to>
      <xdr:col>2</xdr:col>
      <xdr:colOff>600150</xdr:colOff>
      <xdr:row>8</xdr:row>
      <xdr:rowOff>276264</xdr:rowOff>
    </xdr:to>
    <xdr:pic>
      <xdr:nvPicPr>
        <xdr:cNvPr id="8" name="Picture 7" descr="aluminijumski_flah 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3550" y="2276475"/>
          <a:ext cx="533475" cy="276264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9</xdr:row>
      <xdr:rowOff>9525</xdr:rowOff>
    </xdr:from>
    <xdr:to>
      <xdr:col>2</xdr:col>
      <xdr:colOff>600150</xdr:colOff>
      <xdr:row>9</xdr:row>
      <xdr:rowOff>285789</xdr:rowOff>
    </xdr:to>
    <xdr:pic>
      <xdr:nvPicPr>
        <xdr:cNvPr id="9" name="Picture 8" descr="aluminijumski_flah 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3550" y="2667000"/>
          <a:ext cx="533475" cy="276264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10</xdr:row>
      <xdr:rowOff>38100</xdr:rowOff>
    </xdr:from>
    <xdr:to>
      <xdr:col>2</xdr:col>
      <xdr:colOff>600150</xdr:colOff>
      <xdr:row>10</xdr:row>
      <xdr:rowOff>314364</xdr:rowOff>
    </xdr:to>
    <xdr:pic>
      <xdr:nvPicPr>
        <xdr:cNvPr id="10" name="Picture 9" descr="aluminijumski_flah 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3550" y="3076575"/>
          <a:ext cx="533475" cy="276264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4</xdr:row>
      <xdr:rowOff>28575</xdr:rowOff>
    </xdr:from>
    <xdr:to>
      <xdr:col>2</xdr:col>
      <xdr:colOff>600150</xdr:colOff>
      <xdr:row>4</xdr:row>
      <xdr:rowOff>304839</xdr:rowOff>
    </xdr:to>
    <xdr:pic>
      <xdr:nvPicPr>
        <xdr:cNvPr id="11" name="Picture 10" descr="aluminijumski_flah 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3550" y="1543050"/>
          <a:ext cx="533475" cy="276264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3</xdr:row>
      <xdr:rowOff>57150</xdr:rowOff>
    </xdr:from>
    <xdr:to>
      <xdr:col>2</xdr:col>
      <xdr:colOff>600150</xdr:colOff>
      <xdr:row>3</xdr:row>
      <xdr:rowOff>333414</xdr:rowOff>
    </xdr:to>
    <xdr:pic>
      <xdr:nvPicPr>
        <xdr:cNvPr id="12" name="Picture 11" descr="aluminijumski_flah 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3550" y="1571625"/>
          <a:ext cx="533475" cy="276264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5</xdr:row>
      <xdr:rowOff>47625</xdr:rowOff>
    </xdr:from>
    <xdr:to>
      <xdr:col>2</xdr:col>
      <xdr:colOff>600150</xdr:colOff>
      <xdr:row>5</xdr:row>
      <xdr:rowOff>323889</xdr:rowOff>
    </xdr:to>
    <xdr:pic>
      <xdr:nvPicPr>
        <xdr:cNvPr id="13" name="Picture 12" descr="aluminijumski_flah 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3550" y="2324100"/>
          <a:ext cx="533475" cy="276264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0" tint="-0.499984740745262"/>
    <pageSetUpPr fitToPage="1"/>
  </sheetPr>
  <dimension ref="B1:AE207"/>
  <sheetViews>
    <sheetView tabSelected="1" workbookViewId="0">
      <pane xSplit="3" ySplit="2" topLeftCell="D3" activePane="bottomRight" state="frozenSplit"/>
      <selection activeCell="H5" sqref="H5"/>
      <selection pane="topRight" activeCell="H5" sqref="H5"/>
      <selection pane="bottomLeft" activeCell="H5" sqref="H5"/>
      <selection pane="bottomRight" activeCell="K5" sqref="K5"/>
    </sheetView>
  </sheetViews>
  <sheetFormatPr defaultRowHeight="12.75"/>
  <cols>
    <col min="1" max="1" width="2.42578125" style="1" customWidth="1"/>
    <col min="2" max="2" width="22.5703125" style="2" customWidth="1"/>
    <col min="3" max="3" width="9.7109375" style="2" customWidth="1"/>
    <col min="4" max="5" width="8.140625" style="2" customWidth="1"/>
    <col min="6" max="6" width="7.42578125" style="2" customWidth="1"/>
    <col min="7" max="7" width="8" style="2" customWidth="1"/>
    <col min="8" max="8" width="7.85546875" style="2" customWidth="1"/>
    <col min="9" max="9" width="7.42578125" style="2" customWidth="1"/>
    <col min="10" max="10" width="7.28515625" style="2" customWidth="1"/>
    <col min="11" max="11" width="13.5703125" style="2" customWidth="1"/>
    <col min="12" max="12" width="13.7109375" style="2" customWidth="1"/>
    <col min="13" max="13" width="13.28515625" style="2" customWidth="1"/>
    <col min="14" max="14" width="11.42578125" style="1" customWidth="1"/>
    <col min="15" max="15" width="13.5703125" style="1" customWidth="1"/>
    <col min="16" max="16" width="12.5703125" style="1" customWidth="1"/>
    <col min="17" max="17" width="14" style="1" customWidth="1"/>
    <col min="18" max="18" width="15.28515625" style="1" customWidth="1"/>
    <col min="19" max="19" width="16" style="1" customWidth="1"/>
    <col min="20" max="20" width="17.140625" style="1" customWidth="1"/>
    <col min="21" max="21" width="9.140625" style="1"/>
    <col min="22" max="22" width="10.85546875" style="1" customWidth="1"/>
    <col min="23" max="23" width="17" style="1" customWidth="1"/>
    <col min="24" max="24" width="15.5703125" style="1" customWidth="1"/>
    <col min="25" max="26" width="14.85546875" style="1" customWidth="1"/>
    <col min="27" max="27" width="14.5703125" style="71" customWidth="1"/>
    <col min="28" max="28" width="11.85546875" style="1" customWidth="1"/>
    <col min="29" max="29" width="20.42578125" style="1" customWidth="1"/>
    <col min="30" max="16384" width="9.140625" style="1"/>
  </cols>
  <sheetData>
    <row r="1" spans="2:31" ht="45"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2:31" s="4" customFormat="1" ht="33.950000000000003" customHeight="1">
      <c r="B2" s="20" t="s">
        <v>0</v>
      </c>
      <c r="C2" s="20" t="s">
        <v>30</v>
      </c>
      <c r="D2" s="20" t="s">
        <v>35</v>
      </c>
      <c r="E2" s="20" t="s">
        <v>36</v>
      </c>
      <c r="F2" s="21" t="s">
        <v>37</v>
      </c>
      <c r="G2" s="20" t="s">
        <v>38</v>
      </c>
      <c r="H2" s="22" t="s">
        <v>3</v>
      </c>
      <c r="I2" s="20" t="s">
        <v>4</v>
      </c>
      <c r="J2" s="20" t="s">
        <v>5</v>
      </c>
      <c r="K2" s="20" t="s">
        <v>20</v>
      </c>
      <c r="L2" s="20" t="s">
        <v>19</v>
      </c>
      <c r="M2" s="20" t="s">
        <v>14</v>
      </c>
      <c r="N2" s="20" t="s">
        <v>15</v>
      </c>
      <c r="O2" s="20" t="s">
        <v>21</v>
      </c>
      <c r="P2" s="20" t="s">
        <v>22</v>
      </c>
      <c r="Q2" s="20" t="s">
        <v>23</v>
      </c>
      <c r="R2" s="20" t="s">
        <v>24</v>
      </c>
      <c r="S2" s="20" t="s">
        <v>10</v>
      </c>
      <c r="T2" s="78" t="s">
        <v>11</v>
      </c>
      <c r="U2" s="84"/>
      <c r="V2" s="84"/>
      <c r="W2" s="84"/>
      <c r="AA2" s="72"/>
    </row>
    <row r="3" spans="2:31" s="3" customFormat="1" ht="30" customHeight="1" thickBot="1">
      <c r="B3" s="10" t="s">
        <v>28</v>
      </c>
      <c r="C3" s="11"/>
      <c r="D3" s="40">
        <v>1000</v>
      </c>
      <c r="E3" s="43"/>
      <c r="F3" s="33">
        <v>0.8</v>
      </c>
      <c r="G3" s="13">
        <v>2000</v>
      </c>
      <c r="H3" s="13">
        <v>1</v>
      </c>
      <c r="I3" s="14">
        <v>2.7</v>
      </c>
      <c r="J3" s="14">
        <v>2.8</v>
      </c>
      <c r="K3" s="36">
        <v>448.4</v>
      </c>
      <c r="L3" s="44"/>
      <c r="M3" s="17">
        <f t="shared" ref="M3:M8" si="0">((D3*F3*G3)*I3)/1000</f>
        <v>4320</v>
      </c>
      <c r="N3" s="16">
        <f t="shared" ref="N3:N8" si="1">((D3*F3*G3)*J3)/1000</f>
        <v>4480</v>
      </c>
      <c r="O3" s="17">
        <f t="shared" ref="O3:O8" si="2">M3*H3</f>
        <v>4320</v>
      </c>
      <c r="P3" s="16">
        <f t="shared" ref="P3:P8" si="3">N3*H3</f>
        <v>4480</v>
      </c>
      <c r="Q3" s="18">
        <f t="shared" ref="Q3:Q8" si="4">M3*K3/1000</f>
        <v>1937.088</v>
      </c>
      <c r="R3" s="42">
        <f t="shared" ref="R3:R8" si="5">N3*K3/1000</f>
        <v>2008.8320000000001</v>
      </c>
      <c r="S3" s="18">
        <f t="shared" ref="S3:S8" si="6">(M3*K3/1000)*H3</f>
        <v>1937.088</v>
      </c>
      <c r="T3" s="79">
        <f t="shared" ref="T3:T8" si="7">(N3*K3/1000)*H3</f>
        <v>2008.8320000000001</v>
      </c>
      <c r="U3" s="85"/>
      <c r="V3" s="86"/>
      <c r="W3" s="86"/>
      <c r="X3" s="81" t="s">
        <v>33</v>
      </c>
      <c r="Y3" s="55" t="s">
        <v>32</v>
      </c>
      <c r="Z3" s="54" t="s">
        <v>32</v>
      </c>
      <c r="AA3" s="95" t="s">
        <v>41</v>
      </c>
      <c r="AB3" s="96"/>
      <c r="AC3" s="56" t="s">
        <v>27</v>
      </c>
      <c r="AD3" s="92" t="s">
        <v>26</v>
      </c>
      <c r="AE3" s="93"/>
    </row>
    <row r="4" spans="2:31" s="3" customFormat="1" ht="30" customHeight="1" thickBot="1">
      <c r="B4" s="10" t="s">
        <v>29</v>
      </c>
      <c r="C4" s="11"/>
      <c r="D4" s="40">
        <v>1000</v>
      </c>
      <c r="E4" s="43"/>
      <c r="F4" s="33">
        <v>1</v>
      </c>
      <c r="G4" s="13">
        <v>2000</v>
      </c>
      <c r="H4" s="13">
        <v>1</v>
      </c>
      <c r="I4" s="14">
        <v>2.7</v>
      </c>
      <c r="J4" s="14">
        <v>2.8</v>
      </c>
      <c r="K4" s="39">
        <v>436.6</v>
      </c>
      <c r="L4" s="44"/>
      <c r="M4" s="17">
        <f t="shared" si="0"/>
        <v>5400</v>
      </c>
      <c r="N4" s="16">
        <f t="shared" si="1"/>
        <v>5600</v>
      </c>
      <c r="O4" s="17">
        <f t="shared" si="2"/>
        <v>5400</v>
      </c>
      <c r="P4" s="16">
        <f t="shared" si="3"/>
        <v>5600</v>
      </c>
      <c r="Q4" s="18">
        <f t="shared" si="4"/>
        <v>2357.64</v>
      </c>
      <c r="R4" s="42">
        <f t="shared" si="5"/>
        <v>2444.96</v>
      </c>
      <c r="S4" s="18">
        <f t="shared" si="6"/>
        <v>2357.64</v>
      </c>
      <c r="T4" s="79">
        <f t="shared" si="7"/>
        <v>2444.96</v>
      </c>
      <c r="U4" s="85"/>
      <c r="V4" s="87"/>
      <c r="W4" s="82"/>
      <c r="X4" s="82">
        <v>0.8</v>
      </c>
      <c r="Y4" s="51">
        <v>1</v>
      </c>
      <c r="Z4" s="37">
        <v>448.4</v>
      </c>
      <c r="AA4" s="73">
        <v>719.8</v>
      </c>
      <c r="AB4" s="58">
        <v>8</v>
      </c>
      <c r="AC4" s="59">
        <v>0.5</v>
      </c>
      <c r="AD4" s="47">
        <v>10</v>
      </c>
      <c r="AE4" s="48">
        <v>2</v>
      </c>
    </row>
    <row r="5" spans="2:31" s="3" customFormat="1" ht="30" customHeight="1" thickBot="1">
      <c r="B5" s="10" t="s">
        <v>32</v>
      </c>
      <c r="C5" s="11"/>
      <c r="D5" s="40">
        <v>1000</v>
      </c>
      <c r="E5" s="43"/>
      <c r="F5" s="33">
        <v>1</v>
      </c>
      <c r="G5" s="13">
        <v>2000</v>
      </c>
      <c r="H5" s="13">
        <v>5</v>
      </c>
      <c r="I5" s="14">
        <v>2.7</v>
      </c>
      <c r="J5" s="14">
        <v>2.8</v>
      </c>
      <c r="K5" s="36">
        <v>448.4</v>
      </c>
      <c r="L5" s="44"/>
      <c r="M5" s="17">
        <f t="shared" si="0"/>
        <v>5400</v>
      </c>
      <c r="N5" s="16">
        <f t="shared" si="1"/>
        <v>5600</v>
      </c>
      <c r="O5" s="17">
        <f t="shared" si="2"/>
        <v>27000</v>
      </c>
      <c r="P5" s="16">
        <f t="shared" si="3"/>
        <v>28000</v>
      </c>
      <c r="Q5" s="18">
        <f t="shared" si="4"/>
        <v>2421.36</v>
      </c>
      <c r="R5" s="42">
        <f t="shared" si="5"/>
        <v>2511.04</v>
      </c>
      <c r="S5" s="18">
        <f t="shared" si="6"/>
        <v>12106.800000000001</v>
      </c>
      <c r="T5" s="79">
        <f t="shared" si="7"/>
        <v>12555.2</v>
      </c>
      <c r="U5" s="85"/>
      <c r="V5" s="87"/>
      <c r="W5" s="82"/>
      <c r="X5" s="82">
        <v>1</v>
      </c>
      <c r="Y5" s="51">
        <v>1.5</v>
      </c>
      <c r="Z5" s="60">
        <v>483.8</v>
      </c>
      <c r="AA5" s="74">
        <v>802.4</v>
      </c>
      <c r="AB5" s="61">
        <v>10</v>
      </c>
      <c r="AC5" s="51">
        <v>0.6</v>
      </c>
      <c r="AD5" s="49">
        <v>15</v>
      </c>
      <c r="AE5" s="50">
        <v>3</v>
      </c>
    </row>
    <row r="6" spans="2:31" s="3" customFormat="1" ht="30" customHeight="1" thickBot="1">
      <c r="B6" s="10" t="s">
        <v>31</v>
      </c>
      <c r="C6" s="11"/>
      <c r="D6" s="40">
        <v>1000</v>
      </c>
      <c r="E6" s="43"/>
      <c r="F6" s="33">
        <v>4</v>
      </c>
      <c r="G6" s="13">
        <v>2000</v>
      </c>
      <c r="H6" s="13">
        <v>3</v>
      </c>
      <c r="I6" s="14">
        <v>2.7</v>
      </c>
      <c r="J6" s="14">
        <v>2.8</v>
      </c>
      <c r="K6" s="36">
        <v>672.6</v>
      </c>
      <c r="L6" s="44"/>
      <c r="M6" s="17">
        <f t="shared" si="0"/>
        <v>21600</v>
      </c>
      <c r="N6" s="16">
        <f t="shared" si="1"/>
        <v>22400</v>
      </c>
      <c r="O6" s="17">
        <f t="shared" si="2"/>
        <v>64800</v>
      </c>
      <c r="P6" s="16">
        <f t="shared" si="3"/>
        <v>67200</v>
      </c>
      <c r="Q6" s="18">
        <f t="shared" si="4"/>
        <v>14528.16</v>
      </c>
      <c r="R6" s="42">
        <f t="shared" si="5"/>
        <v>15066.24</v>
      </c>
      <c r="S6" s="18">
        <f t="shared" si="6"/>
        <v>43584.479999999996</v>
      </c>
      <c r="T6" s="79">
        <f t="shared" si="7"/>
        <v>45198.720000000001</v>
      </c>
      <c r="U6" s="85"/>
      <c r="V6" s="88"/>
      <c r="W6" s="82"/>
      <c r="X6" s="82">
        <v>1.5</v>
      </c>
      <c r="Y6" s="52">
        <v>2</v>
      </c>
      <c r="Z6" s="54" t="s">
        <v>31</v>
      </c>
      <c r="AA6" s="75"/>
      <c r="AB6" s="61">
        <v>15</v>
      </c>
      <c r="AC6" s="51">
        <v>0.7</v>
      </c>
      <c r="AD6" s="49">
        <v>20</v>
      </c>
      <c r="AE6" s="50">
        <v>4</v>
      </c>
    </row>
    <row r="7" spans="2:31" s="3" customFormat="1" ht="30" customHeight="1" thickBot="1">
      <c r="B7" s="10" t="s">
        <v>39</v>
      </c>
      <c r="C7" s="11"/>
      <c r="D7" s="40">
        <v>1000</v>
      </c>
      <c r="E7" s="43"/>
      <c r="F7" s="33">
        <v>40</v>
      </c>
      <c r="G7" s="13">
        <v>2000</v>
      </c>
      <c r="H7" s="13">
        <v>8</v>
      </c>
      <c r="I7" s="14">
        <v>2.7</v>
      </c>
      <c r="J7" s="14">
        <v>2.8</v>
      </c>
      <c r="K7" s="36">
        <v>719.8</v>
      </c>
      <c r="L7" s="44"/>
      <c r="M7" s="17">
        <f t="shared" si="0"/>
        <v>216000</v>
      </c>
      <c r="N7" s="16">
        <f t="shared" si="1"/>
        <v>224000</v>
      </c>
      <c r="O7" s="17">
        <f t="shared" si="2"/>
        <v>1728000</v>
      </c>
      <c r="P7" s="16">
        <f t="shared" si="3"/>
        <v>1792000</v>
      </c>
      <c r="Q7" s="18">
        <f t="shared" si="4"/>
        <v>155476.79999999999</v>
      </c>
      <c r="R7" s="42">
        <f t="shared" si="5"/>
        <v>161235.20000000001</v>
      </c>
      <c r="S7" s="18">
        <f t="shared" si="6"/>
        <v>1243814.3999999999</v>
      </c>
      <c r="T7" s="79">
        <f t="shared" si="7"/>
        <v>1289881.6000000001</v>
      </c>
      <c r="U7" s="85"/>
      <c r="V7" s="88"/>
      <c r="W7" s="82"/>
      <c r="X7" s="83">
        <v>2</v>
      </c>
      <c r="Y7" s="52">
        <v>3</v>
      </c>
      <c r="Z7" s="62">
        <v>4</v>
      </c>
      <c r="AA7" s="75"/>
      <c r="AB7" s="61">
        <v>20</v>
      </c>
      <c r="AC7" s="51">
        <v>0.8</v>
      </c>
      <c r="AD7" s="49">
        <v>25</v>
      </c>
      <c r="AE7" s="50">
        <v>5</v>
      </c>
    </row>
    <row r="8" spans="2:31" s="3" customFormat="1" ht="30" customHeight="1" thickBot="1">
      <c r="B8" s="10" t="s">
        <v>27</v>
      </c>
      <c r="C8" s="11"/>
      <c r="D8" s="40">
        <v>1000</v>
      </c>
      <c r="E8" s="43"/>
      <c r="F8" s="33">
        <v>0.5</v>
      </c>
      <c r="G8" s="13">
        <v>10000</v>
      </c>
      <c r="H8" s="45"/>
      <c r="I8" s="14">
        <v>2.7</v>
      </c>
      <c r="J8" s="14">
        <v>2.8</v>
      </c>
      <c r="K8" s="36">
        <v>424.8</v>
      </c>
      <c r="L8" s="44"/>
      <c r="M8" s="17">
        <f t="shared" si="0"/>
        <v>13500</v>
      </c>
      <c r="N8" s="16">
        <f t="shared" si="1"/>
        <v>14000</v>
      </c>
      <c r="O8" s="17">
        <f t="shared" si="2"/>
        <v>0</v>
      </c>
      <c r="P8" s="16">
        <f t="shared" si="3"/>
        <v>0</v>
      </c>
      <c r="Q8" s="18">
        <f t="shared" si="4"/>
        <v>5734.8</v>
      </c>
      <c r="R8" s="42">
        <f t="shared" si="5"/>
        <v>5947.2</v>
      </c>
      <c r="S8" s="18">
        <f t="shared" si="6"/>
        <v>0</v>
      </c>
      <c r="T8" s="79">
        <f t="shared" si="7"/>
        <v>0</v>
      </c>
      <c r="U8" s="85"/>
      <c r="V8" s="88"/>
      <c r="W8" s="82"/>
      <c r="X8" s="63" t="s">
        <v>31</v>
      </c>
      <c r="Y8" s="52">
        <v>4</v>
      </c>
      <c r="Z8" s="52">
        <v>5</v>
      </c>
      <c r="AA8" s="75"/>
      <c r="AB8" s="61">
        <v>25</v>
      </c>
      <c r="AC8" s="64">
        <v>1</v>
      </c>
      <c r="AD8" s="49">
        <v>30</v>
      </c>
      <c r="AE8" s="50">
        <v>6</v>
      </c>
    </row>
    <row r="9" spans="2:31" s="3" customFormat="1" ht="30" customHeight="1" thickBot="1">
      <c r="B9" s="10" t="s">
        <v>40</v>
      </c>
      <c r="C9" s="11"/>
      <c r="D9" s="40">
        <v>1000</v>
      </c>
      <c r="E9" s="43"/>
      <c r="F9" s="46"/>
      <c r="G9" s="13"/>
      <c r="H9" s="13"/>
      <c r="I9" s="14"/>
      <c r="J9" s="14"/>
      <c r="K9" s="41"/>
      <c r="L9" s="44"/>
      <c r="M9" s="17"/>
      <c r="N9" s="16"/>
      <c r="O9" s="17"/>
      <c r="P9" s="16"/>
      <c r="Q9" s="18"/>
      <c r="R9" s="42"/>
      <c r="S9" s="18"/>
      <c r="T9" s="79"/>
      <c r="U9" s="85"/>
      <c r="V9" s="88"/>
      <c r="W9" s="82"/>
      <c r="X9" s="65"/>
      <c r="Y9" s="52">
        <v>5</v>
      </c>
      <c r="Z9" s="52">
        <v>6</v>
      </c>
      <c r="AA9" s="75"/>
      <c r="AB9" s="61">
        <v>30</v>
      </c>
      <c r="AC9" s="66"/>
      <c r="AD9" s="49">
        <v>35</v>
      </c>
      <c r="AE9" s="50">
        <v>8</v>
      </c>
    </row>
    <row r="10" spans="2:31" s="3" customFormat="1" ht="30" customHeight="1" thickBot="1">
      <c r="B10" s="10" t="s">
        <v>25</v>
      </c>
      <c r="C10" s="11"/>
      <c r="D10" s="40">
        <v>1000</v>
      </c>
      <c r="E10" s="43"/>
      <c r="F10" s="12"/>
      <c r="G10" s="13"/>
      <c r="H10" s="13"/>
      <c r="I10" s="14"/>
      <c r="J10" s="14"/>
      <c r="K10" s="41"/>
      <c r="L10" s="44"/>
      <c r="M10" s="17"/>
      <c r="N10" s="16"/>
      <c r="O10" s="17"/>
      <c r="P10" s="16"/>
      <c r="Q10" s="18"/>
      <c r="R10" s="42"/>
      <c r="S10" s="18"/>
      <c r="T10" s="79"/>
      <c r="U10" s="85"/>
      <c r="V10" s="87"/>
      <c r="W10" s="82"/>
      <c r="X10" s="65"/>
      <c r="Y10" s="53">
        <v>6</v>
      </c>
      <c r="Z10" s="52">
        <v>8</v>
      </c>
      <c r="AA10" s="75"/>
      <c r="AB10" s="61">
        <v>35</v>
      </c>
      <c r="AC10" s="66"/>
      <c r="AD10" s="49">
        <v>40</v>
      </c>
      <c r="AE10" s="50">
        <v>10</v>
      </c>
    </row>
    <row r="11" spans="2:31" s="3" customFormat="1" ht="30" customHeight="1" thickBot="1">
      <c r="B11" s="10" t="s">
        <v>26</v>
      </c>
      <c r="C11" s="11"/>
      <c r="D11" s="40">
        <v>25</v>
      </c>
      <c r="E11" s="45"/>
      <c r="F11" s="33">
        <v>4</v>
      </c>
      <c r="G11" s="13">
        <v>6000</v>
      </c>
      <c r="H11" s="13">
        <v>5</v>
      </c>
      <c r="I11" s="14">
        <v>2.7</v>
      </c>
      <c r="J11" s="14">
        <v>2.8</v>
      </c>
      <c r="K11" s="36">
        <v>719.8</v>
      </c>
      <c r="L11" s="44"/>
      <c r="M11" s="17">
        <f>((D11*F11*G11)*I11)/1000</f>
        <v>1620</v>
      </c>
      <c r="N11" s="16">
        <f>((D11*F11*G11)*J11)/1000</f>
        <v>1680</v>
      </c>
      <c r="O11" s="17">
        <f>M11*H11</f>
        <v>8100</v>
      </c>
      <c r="P11" s="16">
        <f>N11*H11</f>
        <v>8400</v>
      </c>
      <c r="Q11" s="18">
        <f>M11*K11/1000</f>
        <v>1166.076</v>
      </c>
      <c r="R11" s="42">
        <f>N11*K11/1000</f>
        <v>1209.2639999999999</v>
      </c>
      <c r="S11" s="18">
        <f>(M11*K11/1000)*H11</f>
        <v>5830.38</v>
      </c>
      <c r="T11" s="79">
        <f>(N11*K11/1000)*H11</f>
        <v>6046.32</v>
      </c>
      <c r="U11" s="85"/>
      <c r="V11" s="87"/>
      <c r="W11" s="82"/>
      <c r="X11" s="65"/>
      <c r="Y11" s="57"/>
      <c r="Z11" s="52">
        <v>10</v>
      </c>
      <c r="AA11" s="75"/>
      <c r="AB11" s="61">
        <v>40</v>
      </c>
      <c r="AC11" s="66"/>
      <c r="AD11" s="49">
        <v>45</v>
      </c>
      <c r="AE11" s="50">
        <v>12</v>
      </c>
    </row>
    <row r="12" spans="2:31" s="3" customFormat="1" ht="33.950000000000003" customHeight="1" thickBot="1">
      <c r="B12" s="20" t="s">
        <v>0</v>
      </c>
      <c r="C12" s="20"/>
      <c r="D12" s="20" t="s">
        <v>16</v>
      </c>
      <c r="E12" s="20" t="s">
        <v>17</v>
      </c>
      <c r="F12" s="21" t="s">
        <v>1</v>
      </c>
      <c r="G12" s="20" t="s">
        <v>2</v>
      </c>
      <c r="H12" s="22" t="s">
        <v>3</v>
      </c>
      <c r="I12" s="20" t="s">
        <v>4</v>
      </c>
      <c r="J12" s="20" t="s">
        <v>5</v>
      </c>
      <c r="K12" s="20" t="s">
        <v>13</v>
      </c>
      <c r="L12" s="20" t="s">
        <v>20</v>
      </c>
      <c r="M12" s="20" t="s">
        <v>14</v>
      </c>
      <c r="N12" s="20" t="s">
        <v>15</v>
      </c>
      <c r="O12" s="20" t="s">
        <v>6</v>
      </c>
      <c r="P12" s="20" t="s">
        <v>7</v>
      </c>
      <c r="Q12" s="20" t="s">
        <v>8</v>
      </c>
      <c r="R12" s="20" t="s">
        <v>9</v>
      </c>
      <c r="S12" s="20" t="s">
        <v>10</v>
      </c>
      <c r="T12" s="78" t="s">
        <v>11</v>
      </c>
      <c r="U12" s="85"/>
      <c r="V12" s="87"/>
      <c r="W12" s="82"/>
      <c r="X12" s="65"/>
      <c r="Y12" s="57"/>
      <c r="Z12" s="53">
        <v>12</v>
      </c>
      <c r="AA12" s="75"/>
      <c r="AB12" s="61">
        <v>45</v>
      </c>
      <c r="AC12" s="66"/>
      <c r="AD12" s="49">
        <v>50</v>
      </c>
      <c r="AE12" s="50">
        <v>15</v>
      </c>
    </row>
    <row r="13" spans="2:31" ht="30" customHeight="1" thickBot="1">
      <c r="B13" s="99" t="s">
        <v>18</v>
      </c>
      <c r="C13" s="23"/>
      <c r="D13" s="24">
        <v>1</v>
      </c>
      <c r="E13" s="25">
        <v>1000</v>
      </c>
      <c r="F13" s="19">
        <v>1.2</v>
      </c>
      <c r="G13" s="26">
        <v>1000</v>
      </c>
      <c r="H13" s="26">
        <v>1</v>
      </c>
      <c r="I13" s="27">
        <v>2.7</v>
      </c>
      <c r="J13" s="27">
        <v>2.8</v>
      </c>
      <c r="K13" s="27"/>
      <c r="L13" s="28">
        <v>767</v>
      </c>
      <c r="M13" s="15">
        <f>((((D13*E13)-(((D13-(F13*2))*(E13-(F13*2)))))*G13)*I13)/1000</f>
        <v>6470.9279999999999</v>
      </c>
      <c r="N13" s="16">
        <f>((((D13*E13)-(((D13-(F13*2))*(E13-(F13*2)))))*G13)*J13)/1000</f>
        <v>6710.5919999999996</v>
      </c>
      <c r="O13" s="17">
        <f>M13*H13</f>
        <v>6470.9279999999999</v>
      </c>
      <c r="P13" s="16">
        <f>N13*H13</f>
        <v>6710.5919999999996</v>
      </c>
      <c r="Q13" s="18">
        <f>M13*L13/1000</f>
        <v>4963.2017759999999</v>
      </c>
      <c r="R13" s="29">
        <f>N13*L13/1000</f>
        <v>5147.0240639999993</v>
      </c>
      <c r="S13" s="18">
        <f>(M13*L13/1000)*H13</f>
        <v>4963.2017759999999</v>
      </c>
      <c r="T13" s="80">
        <f>(N13*L13/1000)*H13</f>
        <v>5147.0240639999993</v>
      </c>
      <c r="U13" s="89"/>
      <c r="V13" s="88"/>
      <c r="W13" s="90"/>
      <c r="X13" s="68"/>
      <c r="Y13" s="5"/>
      <c r="Z13" s="68"/>
      <c r="AA13" s="76"/>
      <c r="AB13" s="69">
        <v>50</v>
      </c>
      <c r="AC13" s="70"/>
      <c r="AD13" s="49">
        <v>60</v>
      </c>
      <c r="AE13" s="50">
        <v>16</v>
      </c>
    </row>
    <row r="14" spans="2:31" ht="30" customHeight="1" thickBot="1">
      <c r="B14" s="99" t="s">
        <v>12</v>
      </c>
      <c r="C14" s="23"/>
      <c r="D14" s="27">
        <v>40</v>
      </c>
      <c r="E14" s="30">
        <v>1.5</v>
      </c>
      <c r="F14" s="31">
        <v>5</v>
      </c>
      <c r="G14" s="32">
        <v>1000</v>
      </c>
      <c r="H14" s="32">
        <v>1</v>
      </c>
      <c r="I14" s="27">
        <v>2.7</v>
      </c>
      <c r="J14" s="27">
        <v>2.8</v>
      </c>
      <c r="K14" s="27"/>
      <c r="L14" s="28">
        <v>767</v>
      </c>
      <c r="M14" s="15">
        <f xml:space="preserve"> (((PI()*((D14/2)^2-((D14-(E14*2))/2)^2))*G14)*I14)/1000</f>
        <v>489.85283451098854</v>
      </c>
      <c r="N14" s="16">
        <f xml:space="preserve"> (((PI()*((D14/2)^2-((D14-(E14*2))/2)^2))*G14)*J14)/1000</f>
        <v>507.99553208546956</v>
      </c>
      <c r="O14" s="17">
        <f>M14*H14</f>
        <v>489.85283451098854</v>
      </c>
      <c r="P14" s="16">
        <f>N14*H14</f>
        <v>507.99553208546956</v>
      </c>
      <c r="Q14" s="18">
        <f>M14*L14/1000</f>
        <v>375.71712406992822</v>
      </c>
      <c r="R14" s="29">
        <f>N14*L14/1000</f>
        <v>389.63257310955515</v>
      </c>
      <c r="S14" s="18">
        <f>(M14*L14/1000)*H14</f>
        <v>375.71712406992822</v>
      </c>
      <c r="T14" s="29">
        <f>(N14*L14/1000)*H14</f>
        <v>389.63257310955515</v>
      </c>
      <c r="V14" s="5"/>
      <c r="W14" s="68"/>
      <c r="X14" s="5"/>
      <c r="Y14" s="5"/>
      <c r="Z14" s="5"/>
      <c r="AA14" s="77"/>
      <c r="AB14" s="5"/>
      <c r="AC14" s="5"/>
      <c r="AD14" s="49">
        <v>80</v>
      </c>
      <c r="AE14" s="50">
        <v>30</v>
      </c>
    </row>
    <row r="15" spans="2:31">
      <c r="V15" s="5"/>
      <c r="W15" s="68"/>
      <c r="X15" s="5"/>
      <c r="Y15" s="5"/>
      <c r="Z15" s="5"/>
      <c r="AA15" s="77"/>
      <c r="AB15" s="5"/>
      <c r="AC15" s="5"/>
      <c r="AD15" s="49">
        <v>90</v>
      </c>
      <c r="AE15" s="100">
        <v>719.8</v>
      </c>
    </row>
    <row r="16" spans="2:31">
      <c r="V16" s="5"/>
      <c r="W16" s="68"/>
      <c r="X16" s="5"/>
      <c r="Y16" s="5"/>
      <c r="Z16" s="5"/>
      <c r="AA16" s="77"/>
      <c r="AB16" s="5"/>
      <c r="AC16" s="5"/>
      <c r="AD16" s="49">
        <v>100</v>
      </c>
      <c r="AE16" s="100">
        <v>837.8</v>
      </c>
    </row>
    <row r="17" spans="2:31">
      <c r="V17" s="5"/>
      <c r="W17" s="68"/>
      <c r="X17" s="5"/>
      <c r="Y17" s="5"/>
      <c r="Z17" s="5"/>
      <c r="AA17" s="77"/>
      <c r="AB17" s="5"/>
      <c r="AC17" s="5"/>
      <c r="AD17" s="49">
        <v>120</v>
      </c>
      <c r="AE17" s="5"/>
    </row>
    <row r="18" spans="2:31" ht="12" customHeight="1">
      <c r="B18" s="9"/>
      <c r="C18" s="9"/>
      <c r="D18" s="6"/>
      <c r="E18" s="6"/>
      <c r="F18" s="7"/>
      <c r="G18" s="6"/>
      <c r="H18" s="8"/>
      <c r="I18" s="8"/>
      <c r="J18" s="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5"/>
      <c r="X18" s="5"/>
      <c r="Y18" s="5"/>
      <c r="Z18" s="5"/>
      <c r="AA18" s="77"/>
      <c r="AB18" s="5"/>
      <c r="AC18" s="5"/>
      <c r="AD18" s="49">
        <v>150</v>
      </c>
      <c r="AE18" s="5"/>
    </row>
    <row r="19" spans="2:31" ht="13.5" thickBot="1">
      <c r="V19" s="5"/>
      <c r="W19" s="5"/>
      <c r="X19" s="5"/>
      <c r="Y19" s="5"/>
      <c r="Z19" s="5"/>
      <c r="AA19" s="77"/>
      <c r="AB19" s="5"/>
      <c r="AC19" s="5"/>
      <c r="AD19" s="50">
        <v>200</v>
      </c>
      <c r="AE19" s="5"/>
    </row>
    <row r="20" spans="2:31">
      <c r="V20" s="5"/>
      <c r="W20" s="5"/>
      <c r="X20" s="5"/>
      <c r="Y20" s="5"/>
      <c r="Z20" s="5"/>
      <c r="AA20" s="77"/>
      <c r="AB20" s="5"/>
      <c r="AC20" s="5"/>
      <c r="AD20" s="5"/>
      <c r="AE20" s="5"/>
    </row>
    <row r="21" spans="2:31" ht="14.25" customHeight="1">
      <c r="P21" s="91"/>
      <c r="R21" s="91"/>
    </row>
    <row r="197" spans="28:29">
      <c r="AB197" s="97" t="s">
        <v>34</v>
      </c>
      <c r="AC197" s="98"/>
    </row>
    <row r="198" spans="28:29">
      <c r="AB198" s="37">
        <v>424.8</v>
      </c>
      <c r="AC198" s="51">
        <v>0.5</v>
      </c>
    </row>
    <row r="199" spans="28:29">
      <c r="AB199" s="37">
        <v>448.4</v>
      </c>
      <c r="AC199" s="51">
        <v>0.6</v>
      </c>
    </row>
    <row r="200" spans="28:29">
      <c r="AB200" s="38">
        <v>525.1</v>
      </c>
      <c r="AC200" s="51">
        <v>0.8</v>
      </c>
    </row>
    <row r="201" spans="28:29">
      <c r="AB201" s="35"/>
      <c r="AC201" s="51">
        <v>1</v>
      </c>
    </row>
    <row r="202" spans="28:29">
      <c r="AB202" s="35"/>
      <c r="AC202" s="51">
        <v>1.5</v>
      </c>
    </row>
    <row r="203" spans="28:29">
      <c r="AB203" s="35"/>
      <c r="AC203" s="51">
        <v>2</v>
      </c>
    </row>
    <row r="204" spans="28:29">
      <c r="AB204" s="34"/>
      <c r="AC204" s="51">
        <v>3</v>
      </c>
    </row>
    <row r="205" spans="28:29">
      <c r="AB205" s="34"/>
      <c r="AC205" s="51">
        <v>4</v>
      </c>
    </row>
    <row r="206" spans="28:29">
      <c r="AB206" s="34"/>
      <c r="AC206" s="51">
        <v>5</v>
      </c>
    </row>
    <row r="207" spans="28:29">
      <c r="AB207" s="35"/>
      <c r="AC207" s="67">
        <v>10</v>
      </c>
    </row>
  </sheetData>
  <mergeCells count="4">
    <mergeCell ref="AD3:AE3"/>
    <mergeCell ref="F1:R1"/>
    <mergeCell ref="AA3:AB3"/>
    <mergeCell ref="AB197:AC197"/>
  </mergeCells>
  <phoneticPr fontId="1" type="noConversion"/>
  <conditionalFormatting sqref="K9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3">
    <dataValidation type="list" allowBlank="1" showInputMessage="1" showErrorMessage="1" sqref="L13:L14">
      <formula1>#REF!</formula1>
    </dataValidation>
    <dataValidation type="list" allowBlank="1" showInputMessage="1" showErrorMessage="1" sqref="K3">
      <formula1>$AB$198:$AB$200</formula1>
    </dataValidation>
    <dataValidation type="list" allowBlank="1" showInputMessage="1" showErrorMessage="1" sqref="F3">
      <formula1>$AC$198:$AC$207</formula1>
    </dataValidation>
    <dataValidation type="list" allowBlank="1" showInputMessage="1" showErrorMessage="1" sqref="F4">
      <formula1>$X$4:$X$7</formula1>
    </dataValidation>
    <dataValidation type="list" allowBlank="1" showInputMessage="1" showErrorMessage="1" sqref="F5">
      <formula1>$Y$4:$Y$10</formula1>
    </dataValidation>
    <dataValidation type="list" allowBlank="1" showInputMessage="1" showErrorMessage="1" sqref="K5">
      <formula1>$Z$4:$Z$5</formula1>
    </dataValidation>
    <dataValidation type="list" allowBlank="1" showInputMessage="1" showErrorMessage="1" sqref="F6">
      <formula1>$Z$7:$Z$12</formula1>
    </dataValidation>
    <dataValidation type="list" allowBlank="1" showInputMessage="1" showErrorMessage="1" sqref="F7">
      <formula1>$AB$4:$AB$13</formula1>
    </dataValidation>
    <dataValidation type="list" allowBlank="1" showInputMessage="1" showErrorMessage="1" sqref="K7">
      <formula1>$AA$4:$AA$5</formula1>
    </dataValidation>
    <dataValidation type="list" allowBlank="1" showInputMessage="1" showErrorMessage="1" sqref="F8">
      <formula1>$AC$4:$AC$8</formula1>
    </dataValidation>
    <dataValidation type="list" allowBlank="1" showInputMessage="1" showErrorMessage="1" sqref="D11">
      <formula1>$AD$4:$AD$19</formula1>
    </dataValidation>
    <dataValidation type="list" allowBlank="1" showInputMessage="1" showErrorMessage="1" sqref="F11">
      <formula1>$AE$4:$AE$14</formula1>
    </dataValidation>
    <dataValidation type="list" allowBlank="1" showInputMessage="1" showErrorMessage="1" sqref="K11">
      <formula1>$AE$15:$AE$16</formula1>
    </dataValidation>
  </dataValidations>
  <printOptions horizontalCentered="1"/>
  <pageMargins left="0.75" right="0.75" top="1" bottom="1" header="0.5" footer="0.5"/>
  <pageSetup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defaultRowHeight="12.75"/>
  <cols>
    <col min="1" max="1" width="14.5703125" customWidth="1"/>
  </cols>
  <sheetData>
    <row r="1" spans="1:1">
      <c r="A1" s="37">
        <v>424.8</v>
      </c>
    </row>
    <row r="2" spans="1:1">
      <c r="A2" s="37">
        <v>448.4</v>
      </c>
    </row>
    <row r="3" spans="1:1">
      <c r="A3" s="38">
        <v>525.1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TP006101177</AuthoringAssetId>
    <AssetId xmlns="145c5697-5eb5-440b-b2f1-a8273fb59250">TS006101177</AssetI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2B8857-2C28-4FB6-BF31-8CAD2247A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689853C-424A-4981-9F39-8C61C65385E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603A574-3930-4202-AF8B-59772D7EF2D7}">
  <ds:schemaRefs>
    <ds:schemaRef ds:uri="http://schemas.microsoft.com/office/2006/metadata/properties"/>
    <ds:schemaRef ds:uri="145c5697-5eb5-440b-b2f1-a8273fb59250"/>
  </ds:schemaRefs>
</ds:datastoreItem>
</file>

<file path=customXml/itemProps4.xml><?xml version="1.0" encoding="utf-8"?>
<ds:datastoreItem xmlns:ds="http://schemas.openxmlformats.org/officeDocument/2006/customXml" ds:itemID="{A06388AD-B638-46FE-B5D6-EA620A15E2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Aluminijum</vt:lpstr>
      <vt:lpstr>Sheet1</vt:lpstr>
      <vt:lpstr>Aluminijum!Print_Area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calculator</dc:title>
  <dc:creator>Microsoft Corporation</dc:creator>
  <cp:lastModifiedBy>Suba</cp:lastModifiedBy>
  <cp:lastPrinted>2010-11-03T17:45:21Z</cp:lastPrinted>
  <dcterms:created xsi:type="dcterms:W3CDTF">2002-04-09T18:32:28Z</dcterms:created>
  <dcterms:modified xsi:type="dcterms:W3CDTF">2010-11-05T15:31:23Z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GTM: 2/13. GTM Batch 1. 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TS006101177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Payroll calculator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Payroll calculator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UALocComments">
    <vt:lpwstr>UpdatesNotHO13. NoFix_xCubeTransition</vt:lpwstr>
  </property>
  <property fmtid="{D5CDD505-2E9C-101B-9397-08002B2CF9AE}" pid="27" name="Applications">
    <vt:lpwstr>182;#Office XP;#79;#Template 12;#184;#Office 2000;#23;#Microsoft Office Excel 2007;#22;#Excel 2003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Retrofit_x000d_
XL Batch 2_x000d_
_x000d_
Premium Exception Oct. 2003_x000d_
_x000d_
Design Pass complete.</vt:lpwstr>
  </property>
  <property fmtid="{D5CDD505-2E9C-101B-9397-08002B2CF9AE}" pid="33" name="PublishStatusLookup">
    <vt:lpwstr>271846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TP006101177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