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7620" activeTab="0"/>
  </bookViews>
  <sheets>
    <sheet name="kalendar" sheetId="1" r:id="rId1"/>
    <sheet name="2010" sheetId="2" r:id="rId2"/>
    <sheet name="2009" sheetId="3" r:id="rId3"/>
  </sheets>
  <definedNames>
    <definedName name="apr">'kalendar'!$T$3:$Y$9</definedName>
    <definedName name="avg">'kalendar'!$T$11:$Y$17</definedName>
    <definedName name="dec">'kalendar'!$T$19:$Y$25</definedName>
    <definedName name="feb">'kalendar'!$H$3:$M$9</definedName>
    <definedName name="jan">'kalendar'!$B$3:$G$9</definedName>
    <definedName name="jul">'kalendar'!$N$11:$S$17</definedName>
    <definedName name="jun">'kalendar'!$H$11:$M$17</definedName>
    <definedName name="maj">'kalendar'!$B$11:$G$17</definedName>
    <definedName name="mar">'kalendar'!$N$3:$S$9</definedName>
    <definedName name="nov">'kalendar'!$N$19:$S$25</definedName>
    <definedName name="okt">'kalendar'!$H$19:$M$25</definedName>
    <definedName name="sep">'kalendar'!$B$19:$G$25</definedName>
  </definedNames>
  <calcPr fullCalcOnLoad="1"/>
</workbook>
</file>

<file path=xl/sharedStrings.xml><?xml version="1.0" encoding="utf-8"?>
<sst xmlns="http://schemas.openxmlformats.org/spreadsheetml/2006/main" count="62" uniqueCount="23">
  <si>
    <t>JANUAR</t>
  </si>
  <si>
    <t>FEBRUAR</t>
  </si>
  <si>
    <t>MART</t>
  </si>
  <si>
    <t>APRIL</t>
  </si>
  <si>
    <t>P</t>
  </si>
  <si>
    <t>U</t>
  </si>
  <si>
    <t>S</t>
  </si>
  <si>
    <t>Č</t>
  </si>
  <si>
    <t>N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</si>
  <si>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</si>
  <si>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</si>
  <si>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</si>
  <si>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</si>
  <si>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</si>
  <si>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</si>
  <si>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</si>
  <si>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</si>
  <si>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mjesec</t>
  </si>
  <si>
    <t>Dan</t>
  </si>
  <si>
    <t>Napomena:</t>
  </si>
  <si>
    <t>ukupno dana</t>
  </si>
  <si>
    <t>radnih dana</t>
  </si>
  <si>
    <t>u sitovima kojima 2010,2009,… uneses datume u celijama I dodelis im boju slova, ali kad unosis datume unosis ih od A3 na dole bez praznih redova izmedju I tako u svakom situ, a onda se vratis na sit KALENDAR uneses godinu I kliknes OZNACI DATUME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</si>
</sst>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/\ mmmm"/>
    <numFmt numFmtId="165" formatCode="[$-409]mmm\-yy;@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8"/>
      <color indexed="57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>
      <alignment horizontal="right" indent="1"/>
    </xf>
    <xf numFmtId="0" fontId="5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 indent="1"/>
    </xf>
    <xf numFmtId="164" fontId="5" fillId="0" borderId="12" xfId="0" applyNumberFormat="1" applyFont="1" applyFill="1" applyBorder="1" applyAlignment="1">
      <alignment horizontal="right" indent="1"/>
    </xf>
    <xf numFmtId="0" fontId="5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4" fontId="24" fillId="25" borderId="14" xfId="0" applyNumberFormat="1" applyFont="1" applyFill="1" applyBorder="1" applyAlignment="1">
      <alignment/>
    </xf>
    <xf numFmtId="14" fontId="25" fillId="25" borderId="14" xfId="0" applyNumberFormat="1" applyFont="1" applyFill="1" applyBorder="1" applyAlignment="1">
      <alignment/>
    </xf>
    <xf numFmtId="14" fontId="26" fillId="25" borderId="14" xfId="0" applyNumberFormat="1" applyFont="1" applyFill="1" applyBorder="1" applyAlignment="1">
      <alignment/>
    </xf>
    <xf numFmtId="14" fontId="27" fillId="25" borderId="14" xfId="0" applyNumberFormat="1" applyFont="1" applyFill="1" applyBorder="1" applyAlignment="1">
      <alignment/>
    </xf>
    <xf numFmtId="14" fontId="23" fillId="0" borderId="0" xfId="0" applyNumberFormat="1" applyFont="1" applyAlignment="1">
      <alignment/>
    </xf>
    <xf numFmtId="0" fontId="23" fillId="0" borderId="0" xfId="0" applyFont="1" applyFill="1" applyAlignment="1" applyProtection="1">
      <alignment/>
      <protection/>
    </xf>
    <xf numFmtId="14" fontId="28" fillId="25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95250</xdr:colOff>
      <xdr:row>1</xdr:row>
      <xdr:rowOff>142875</xdr:rowOff>
    </xdr:from>
    <xdr:to>
      <xdr:col>29</xdr:col>
      <xdr:colOff>66675</xdr:colOff>
      <xdr:row>3</xdr:row>
      <xdr:rowOff>133350</xdr:rowOff>
    </xdr:to>
    <xdr:pic>
      <xdr:nvPicPr>
        <xdr:cNvPr id="1" name="btnOzna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371475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4</xdr:row>
      <xdr:rowOff>47625</xdr:rowOff>
    </xdr:from>
    <xdr:to>
      <xdr:col>29</xdr:col>
      <xdr:colOff>66675</xdr:colOff>
      <xdr:row>6</xdr:row>
      <xdr:rowOff>38100</xdr:rowOff>
    </xdr:to>
    <xdr:pic>
      <xdr:nvPicPr>
        <xdr:cNvPr id="2" name="btnOcist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762000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AF9" sqref="AF9"/>
    </sheetView>
  </sheetViews>
  <sheetFormatPr defaultColWidth="9.140625" defaultRowHeight="12.75"/>
  <cols>
    <col min="1" max="1" width="11.57421875" style="16" bestFit="1" customWidth="1"/>
    <col min="2" max="2" width="2.00390625" style="16" bestFit="1" customWidth="1"/>
    <col min="3" max="7" width="3.00390625" style="16" bestFit="1" customWidth="1"/>
    <col min="8" max="8" width="2.00390625" style="16" bestFit="1" customWidth="1"/>
    <col min="9" max="12" width="3.00390625" style="16" bestFit="1" customWidth="1"/>
    <col min="13" max="13" width="3.7109375" style="16" customWidth="1"/>
    <col min="14" max="14" width="2.00390625" style="16" bestFit="1" customWidth="1"/>
    <col min="15" max="18" width="3.00390625" style="16" bestFit="1" customWidth="1"/>
    <col min="19" max="19" width="3.7109375" style="16" customWidth="1"/>
    <col min="20" max="20" width="2.00390625" style="16" bestFit="1" customWidth="1"/>
    <col min="21" max="25" width="3.00390625" style="16" bestFit="1" customWidth="1"/>
    <col min="26" max="26" width="2.28125" style="16" bestFit="1" customWidth="1"/>
    <col min="27" max="16384" width="9.140625" style="16" customWidth="1"/>
  </cols>
  <sheetData>
    <row r="1" spans="1:26" ht="18">
      <c r="A1" s="6">
        <v>2009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>
      <c r="A2" s="2"/>
      <c r="B2" s="5" t="s">
        <v>0</v>
      </c>
      <c r="C2" s="5"/>
      <c r="D2" s="5"/>
      <c r="E2" s="5"/>
      <c r="F2" s="5"/>
      <c r="G2" s="5"/>
      <c r="H2" s="5" t="s">
        <v>1</v>
      </c>
      <c r="I2" s="5"/>
      <c r="J2" s="5"/>
      <c r="K2" s="5"/>
      <c r="L2" s="5"/>
      <c r="M2" s="5"/>
      <c r="N2" s="5" t="s">
        <v>2</v>
      </c>
      <c r="O2" s="5"/>
      <c r="P2" s="5"/>
      <c r="Q2" s="5"/>
      <c r="R2" s="5"/>
      <c r="S2" s="5"/>
      <c r="T2" s="5" t="s">
        <v>3</v>
      </c>
      <c r="U2" s="5"/>
      <c r="V2" s="5"/>
      <c r="W2" s="5"/>
      <c r="X2" s="5"/>
      <c r="Y2" s="5"/>
      <c r="Z2" s="2"/>
    </row>
    <row r="3" spans="1:38" ht="12.75">
      <c r="A3" s="2" t="s">
        <v>4</v>
      </c>
      <c r="B3" s="1">
        <f>IF(WEEKDAY("01-01-"&amp;$A$1,2)=1,1,"")</f>
      </c>
      <c r="C3" s="1">
        <f>B9+1</f>
        <v>5</v>
      </c>
      <c r="D3" s="1">
        <f>C9+1</f>
        <v>12</v>
      </c>
      <c r="E3" s="1">
        <f>D9+1</f>
        <v>19</v>
      </c>
      <c r="F3" s="1">
        <f>E9+1</f>
        <v>26</v>
      </c>
      <c r="G3" s="1">
        <f>IF(OR(F9=31,F9=""),"",F9+1)</f>
      </c>
      <c r="H3" s="1">
        <f>IF(WEEKDAY("01-02-"&amp;$A$1,2)=1,1,"")</f>
      </c>
      <c r="I3" s="1">
        <f>H9+1</f>
        <v>2</v>
      </c>
      <c r="J3" s="1">
        <f>I9+1</f>
        <v>9</v>
      </c>
      <c r="K3" s="1">
        <f>J9+1</f>
        <v>16</v>
      </c>
      <c r="L3" s="1">
        <f>IF(K9&lt;28,K9+1,IF(AND($A$1&lt;&gt;1900,$A$1/4=TRUNC($A$1/4)),29,""))</f>
        <v>23</v>
      </c>
      <c r="M3" s="1"/>
      <c r="N3" s="1">
        <f>IF(WEEKDAY("1-3-"&amp;$A$1,2)=1,1,"")</f>
      </c>
      <c r="O3" s="1">
        <f>N9+1</f>
        <v>2</v>
      </c>
      <c r="P3" s="1">
        <f>O9+1</f>
        <v>9</v>
      </c>
      <c r="Q3" s="1">
        <f>P9+1</f>
        <v>16</v>
      </c>
      <c r="R3" s="1">
        <f>Q9+1</f>
        <v>23</v>
      </c>
      <c r="S3" s="1">
        <f>IF(OR(R9=31,R9=""),"",R9+1)</f>
        <v>30</v>
      </c>
      <c r="T3" s="1">
        <f>IF(WEEKDAY("1-4-"&amp;$A$1,2)=1,1,"")</f>
      </c>
      <c r="U3" s="1">
        <f>T9+1</f>
        <v>6</v>
      </c>
      <c r="V3" s="1">
        <f>U9+1</f>
        <v>13</v>
      </c>
      <c r="W3" s="1">
        <f>V9+1</f>
        <v>20</v>
      </c>
      <c r="X3" s="1">
        <f>W9+1</f>
        <v>27</v>
      </c>
      <c r="Y3" s="1">
        <f>IF(OR(X9=30,X9=""),"",X9+1)</f>
      </c>
      <c r="Z3" s="2" t="s">
        <v>4</v>
      </c>
      <c r="AF3" s="26" t="s">
        <v>22</v>
      </c>
      <c r="AG3" s="26"/>
      <c r="AH3" s="26"/>
      <c r="AI3" s="26"/>
      <c r="AJ3" s="26"/>
      <c r="AK3" s="26"/>
      <c r="AL3" s="26"/>
    </row>
    <row r="4" spans="1:38" ht="12.75">
      <c r="A4" s="2" t="s">
        <v>5</v>
      </c>
      <c r="B4" s="1">
        <f>IF(B3&lt;&gt;"",B3+1,IF(WEEKDAY("1-1-"&amp;$A$1,2)=2,1,""))</f>
      </c>
      <c r="C4" s="1">
        <f>C3+1</f>
        <v>6</v>
      </c>
      <c r="D4" s="1">
        <f>D3+1</f>
        <v>13</v>
      </c>
      <c r="E4" s="1">
        <f>E3+1</f>
        <v>20</v>
      </c>
      <c r="F4" s="1">
        <f>F3+1</f>
        <v>27</v>
      </c>
      <c r="G4" s="1">
        <f>IF(OR(G3=31,G3=""),"",G3+1)</f>
      </c>
      <c r="H4" s="1">
        <f>IF(H3&lt;&gt;"",H3+1,IF(WEEKDAY("1-2-"&amp;$A$1,2)=2,1,""))</f>
      </c>
      <c r="I4" s="1">
        <f aca="true" t="shared" si="0" ref="I4:K9">I3+1</f>
        <v>3</v>
      </c>
      <c r="J4" s="1">
        <f t="shared" si="0"/>
        <v>10</v>
      </c>
      <c r="K4" s="1">
        <f t="shared" si="0"/>
        <v>17</v>
      </c>
      <c r="L4" s="1">
        <f aca="true" t="shared" si="1" ref="L4:L9">IF(OR(L3="",L3=29),"",IF(L3&lt;28,L3+1,IF(AND($A$1&lt;&gt;1900,$A$1/4=TRUNC($A$1/4)),29,"")))</f>
        <v>24</v>
      </c>
      <c r="M4" s="1"/>
      <c r="N4" s="1">
        <f>IF(N3&lt;&gt;"",N3+1,IF(WEEKDAY("1-3-"&amp;$A$1,2)=2,1,""))</f>
      </c>
      <c r="O4" s="1">
        <f aca="true" t="shared" si="2" ref="O4:R9">O3+1</f>
        <v>3</v>
      </c>
      <c r="P4" s="1">
        <f t="shared" si="2"/>
        <v>10</v>
      </c>
      <c r="Q4" s="1">
        <f t="shared" si="2"/>
        <v>17</v>
      </c>
      <c r="R4" s="1">
        <f t="shared" si="2"/>
        <v>24</v>
      </c>
      <c r="S4" s="1">
        <f>IF(OR(S3=31,S3=""),"",S3+1)</f>
        <v>31</v>
      </c>
      <c r="T4" s="1">
        <f>IF(T3&lt;&gt;"",T3+1,IF(WEEKDAY("1-4-"&amp;$A$1,2)=2,1,""))</f>
      </c>
      <c r="U4" s="1">
        <f>U3+1</f>
        <v>7</v>
      </c>
      <c r="V4" s="1">
        <f>V3+1</f>
        <v>14</v>
      </c>
      <c r="W4" s="1">
        <f>W3+1</f>
        <v>21</v>
      </c>
      <c r="X4" s="1">
        <f>X3+1</f>
        <v>28</v>
      </c>
      <c r="Y4" s="1"/>
      <c r="Z4" s="2" t="s">
        <v>5</v>
      </c>
      <c r="AF4" s="26"/>
      <c r="AG4" s="26"/>
      <c r="AH4" s="26"/>
      <c r="AI4" s="26"/>
      <c r="AJ4" s="26"/>
      <c r="AK4" s="26"/>
      <c r="AL4" s="26"/>
    </row>
    <row r="5" spans="1:38" ht="12.75">
      <c r="A5" s="2" t="s">
        <v>6</v>
      </c>
      <c r="B5" s="1">
        <f>IF(B4&lt;&gt;"",B4+1,IF(WEEKDAY("1-1-"&amp;$A$1,2)=3,1,""))</f>
      </c>
      <c r="C5" s="1">
        <f aca="true" t="shared" si="3" ref="C5:F9">C4+1</f>
        <v>7</v>
      </c>
      <c r="D5" s="1">
        <f t="shared" si="3"/>
        <v>14</v>
      </c>
      <c r="E5" s="1">
        <f t="shared" si="3"/>
        <v>21</v>
      </c>
      <c r="F5" s="1">
        <f t="shared" si="3"/>
        <v>28</v>
      </c>
      <c r="G5" s="1"/>
      <c r="H5" s="1">
        <f>IF(H4&lt;&gt;"",H4+1,IF(WEEKDAY("1-2-"&amp;$A$1,2)=3,1,""))</f>
      </c>
      <c r="I5" s="1">
        <f t="shared" si="0"/>
        <v>4</v>
      </c>
      <c r="J5" s="1">
        <f t="shared" si="0"/>
        <v>11</v>
      </c>
      <c r="K5" s="1">
        <f t="shared" si="0"/>
        <v>18</v>
      </c>
      <c r="L5" s="1">
        <f t="shared" si="1"/>
        <v>25</v>
      </c>
      <c r="M5" s="1"/>
      <c r="N5" s="1">
        <f>IF(N4&lt;&gt;"",N4+1,IF(WEEKDAY("1-3-"&amp;$A$1,2)=3,1,""))</f>
      </c>
      <c r="O5" s="1">
        <f t="shared" si="2"/>
        <v>4</v>
      </c>
      <c r="P5" s="1">
        <f t="shared" si="2"/>
        <v>11</v>
      </c>
      <c r="Q5" s="1">
        <f t="shared" si="2"/>
        <v>18</v>
      </c>
      <c r="R5" s="1">
        <f t="shared" si="2"/>
        <v>25</v>
      </c>
      <c r="S5" s="1"/>
      <c r="T5" s="1">
        <f>IF(T4&lt;&gt;"",T4+1,IF(WEEKDAY("1-4-"&amp;$A$1,2)=3,1,""))</f>
        <v>1</v>
      </c>
      <c r="U5" s="1">
        <f aca="true" t="shared" si="4" ref="U5:W9">U4+1</f>
        <v>8</v>
      </c>
      <c r="V5" s="1">
        <f t="shared" si="4"/>
        <v>15</v>
      </c>
      <c r="W5" s="1">
        <f t="shared" si="4"/>
        <v>22</v>
      </c>
      <c r="X5" s="1">
        <f>IF(X4=30,"",X4+1)</f>
        <v>29</v>
      </c>
      <c r="Y5" s="1"/>
      <c r="Z5" s="2" t="s">
        <v>6</v>
      </c>
      <c r="AF5" s="26"/>
      <c r="AG5" s="26"/>
      <c r="AH5" s="26"/>
      <c r="AI5" s="26"/>
      <c r="AJ5" s="26"/>
      <c r="AK5" s="26"/>
      <c r="AL5" s="26"/>
    </row>
    <row r="6" spans="1:38" ht="12.75">
      <c r="A6" s="2" t="s">
        <v>7</v>
      </c>
      <c r="B6" s="1">
        <f>IF(B5&lt;&gt;"",B5+1,IF(WEEKDAY("1-1-"&amp;$A$1,2)=4,1,""))</f>
        <v>1</v>
      </c>
      <c r="C6" s="1">
        <f t="shared" si="3"/>
        <v>8</v>
      </c>
      <c r="D6" s="1">
        <f t="shared" si="3"/>
        <v>15</v>
      </c>
      <c r="E6" s="1">
        <f t="shared" si="3"/>
        <v>22</v>
      </c>
      <c r="F6" s="1">
        <f>IF(F5=31,"",F5+1)</f>
        <v>29</v>
      </c>
      <c r="G6" s="1"/>
      <c r="H6" s="1">
        <f>IF(H5&lt;&gt;"",H5+1,IF(WEEKDAY("1-2-"&amp;$A$1,2)=4,1,""))</f>
      </c>
      <c r="I6" s="1">
        <f t="shared" si="0"/>
        <v>5</v>
      </c>
      <c r="J6" s="1">
        <f t="shared" si="0"/>
        <v>12</v>
      </c>
      <c r="K6" s="1">
        <f t="shared" si="0"/>
        <v>19</v>
      </c>
      <c r="L6" s="1">
        <f t="shared" si="1"/>
        <v>26</v>
      </c>
      <c r="M6" s="1"/>
      <c r="N6" s="1">
        <f>IF(N5&lt;&gt;"",N5+1,IF(WEEKDAY("1-3-"&amp;$A$1,2)=4,1,""))</f>
      </c>
      <c r="O6" s="1">
        <f t="shared" si="2"/>
        <v>5</v>
      </c>
      <c r="P6" s="1">
        <f t="shared" si="2"/>
        <v>12</v>
      </c>
      <c r="Q6" s="1">
        <f t="shared" si="2"/>
        <v>19</v>
      </c>
      <c r="R6" s="1">
        <f>IF(R5=31,"",R5+1)</f>
        <v>26</v>
      </c>
      <c r="S6" s="1"/>
      <c r="T6" s="1">
        <f>IF(T5&lt;&gt;"",T5+1,IF(WEEKDAY("1-4-"&amp;$A$1,2)=4,1,""))</f>
        <v>2</v>
      </c>
      <c r="U6" s="1">
        <f t="shared" si="4"/>
        <v>9</v>
      </c>
      <c r="V6" s="1">
        <f t="shared" si="4"/>
        <v>16</v>
      </c>
      <c r="W6" s="1">
        <f t="shared" si="4"/>
        <v>23</v>
      </c>
      <c r="X6" s="1">
        <f>IF(OR(X5=30,X5=""),"",X5+1)</f>
        <v>30</v>
      </c>
      <c r="Y6" s="1"/>
      <c r="Z6" s="2" t="s">
        <v>7</v>
      </c>
      <c r="AF6" s="26"/>
      <c r="AG6" s="26"/>
      <c r="AH6" s="26"/>
      <c r="AI6" s="26"/>
      <c r="AJ6" s="26"/>
      <c r="AK6" s="26"/>
      <c r="AL6" s="26"/>
    </row>
    <row r="7" spans="1:38" ht="12.75">
      <c r="A7" s="2" t="s">
        <v>4</v>
      </c>
      <c r="B7" s="1">
        <f>IF(B6&lt;&gt;"",B6+1,IF(WEEKDAY("1-1-"&amp;$A$1,2)=5,1,""))</f>
        <v>2</v>
      </c>
      <c r="C7" s="1">
        <f t="shared" si="3"/>
        <v>9</v>
      </c>
      <c r="D7" s="1">
        <f t="shared" si="3"/>
        <v>16</v>
      </c>
      <c r="E7" s="1">
        <f t="shared" si="3"/>
        <v>23</v>
      </c>
      <c r="F7" s="1">
        <f>IF(OR(F6=31,F6=""),"",F6+1)</f>
        <v>30</v>
      </c>
      <c r="G7" s="1"/>
      <c r="H7" s="1">
        <f>IF(H6&lt;&gt;"",H6+1,IF(WEEKDAY("1-2-"&amp;$A$1,2)=5,1,""))</f>
      </c>
      <c r="I7" s="1">
        <f t="shared" si="0"/>
        <v>6</v>
      </c>
      <c r="J7" s="1">
        <f t="shared" si="0"/>
        <v>13</v>
      </c>
      <c r="K7" s="1">
        <f t="shared" si="0"/>
        <v>20</v>
      </c>
      <c r="L7" s="1">
        <f t="shared" si="1"/>
        <v>27</v>
      </c>
      <c r="M7" s="1"/>
      <c r="N7" s="1">
        <f>IF(N6&lt;&gt;"",N6+1,IF(WEEKDAY("1-3-"&amp;$A$1,2)=5,1,""))</f>
      </c>
      <c r="O7" s="1">
        <f t="shared" si="2"/>
        <v>6</v>
      </c>
      <c r="P7" s="1">
        <f t="shared" si="2"/>
        <v>13</v>
      </c>
      <c r="Q7" s="1">
        <f t="shared" si="2"/>
        <v>20</v>
      </c>
      <c r="R7" s="1">
        <f>IF(OR(R6=31,R6=""),"",R6+1)</f>
        <v>27</v>
      </c>
      <c r="S7" s="1"/>
      <c r="T7" s="1">
        <f>IF(T6&lt;&gt;"",T6+1,IF(WEEKDAY("1-4-"&amp;$A$1,2)=5,1,""))</f>
        <v>3</v>
      </c>
      <c r="U7" s="1">
        <f t="shared" si="4"/>
        <v>10</v>
      </c>
      <c r="V7" s="1">
        <f t="shared" si="4"/>
        <v>17</v>
      </c>
      <c r="W7" s="1">
        <f t="shared" si="4"/>
        <v>24</v>
      </c>
      <c r="X7" s="1">
        <f>IF(OR(X6=30,X6=""),"",X6+1)</f>
      </c>
      <c r="Y7" s="1"/>
      <c r="Z7" s="2" t="s">
        <v>4</v>
      </c>
      <c r="AF7" s="26"/>
      <c r="AG7" s="26"/>
      <c r="AH7" s="26"/>
      <c r="AI7" s="26"/>
      <c r="AJ7" s="26"/>
      <c r="AK7" s="26"/>
      <c r="AL7" s="26"/>
    </row>
    <row r="8" spans="1:38" ht="12.75">
      <c r="A8" s="2" t="s">
        <v>6</v>
      </c>
      <c r="B8" s="1">
        <f>IF(B7&lt;&gt;"",B7+1,IF(WEEKDAY("1-1-"&amp;$A$1,2)=6,1,""))</f>
        <v>3</v>
      </c>
      <c r="C8" s="1">
        <f t="shared" si="3"/>
        <v>10</v>
      </c>
      <c r="D8" s="1">
        <f t="shared" si="3"/>
        <v>17</v>
      </c>
      <c r="E8" s="1">
        <f t="shared" si="3"/>
        <v>24</v>
      </c>
      <c r="F8" s="1">
        <f>IF(OR(F7=31,F7=""),"",F7+1)</f>
        <v>31</v>
      </c>
      <c r="G8" s="1"/>
      <c r="H8" s="1">
        <f>IF(H7&lt;&gt;"",H7+1,IF(WEEKDAY("1-2-"&amp;$A$1,2)=6,1,""))</f>
      </c>
      <c r="I8" s="1">
        <f t="shared" si="0"/>
        <v>7</v>
      </c>
      <c r="J8" s="1">
        <f t="shared" si="0"/>
        <v>14</v>
      </c>
      <c r="K8" s="1">
        <f t="shared" si="0"/>
        <v>21</v>
      </c>
      <c r="L8" s="1">
        <f t="shared" si="1"/>
        <v>28</v>
      </c>
      <c r="M8" s="1"/>
      <c r="N8" s="1">
        <f>IF(N7&lt;&gt;"",N7+1,IF(WEEKDAY("1-3-"&amp;$A$1,2)=6,1,""))</f>
      </c>
      <c r="O8" s="1">
        <f t="shared" si="2"/>
        <v>7</v>
      </c>
      <c r="P8" s="1">
        <f t="shared" si="2"/>
        <v>14</v>
      </c>
      <c r="Q8" s="1">
        <f t="shared" si="2"/>
        <v>21</v>
      </c>
      <c r="R8" s="1">
        <f>IF(OR(R7=31,R7=""),"",R7+1)</f>
        <v>28</v>
      </c>
      <c r="S8" s="1"/>
      <c r="T8" s="1">
        <f>IF(T7&lt;&gt;"",T7+1,IF(WEEKDAY("1-4-"&amp;$A$1,2)=6,1,""))</f>
        <v>4</v>
      </c>
      <c r="U8" s="1">
        <f t="shared" si="4"/>
        <v>11</v>
      </c>
      <c r="V8" s="1">
        <f t="shared" si="4"/>
        <v>18</v>
      </c>
      <c r="W8" s="1">
        <f t="shared" si="4"/>
        <v>25</v>
      </c>
      <c r="X8" s="1">
        <f>IF(OR(X7=30,X7=""),"",X7+1)</f>
      </c>
      <c r="Y8" s="1"/>
      <c r="Z8" s="2" t="s">
        <v>6</v>
      </c>
      <c r="AF8" s="26"/>
      <c r="AG8" s="26"/>
      <c r="AH8" s="26"/>
      <c r="AI8" s="26"/>
      <c r="AJ8" s="26"/>
      <c r="AK8" s="26"/>
      <c r="AL8" s="26"/>
    </row>
    <row r="9" spans="1:26" ht="12.75">
      <c r="A9" s="2" t="s">
        <v>8</v>
      </c>
      <c r="B9" s="1">
        <f>IF(B8&lt;&gt;"",B8+1,IF(WEEKDAY("1-1-"&amp;$A$1,2)=7,1,""))</f>
        <v>4</v>
      </c>
      <c r="C9" s="1">
        <f t="shared" si="3"/>
        <v>11</v>
      </c>
      <c r="D9" s="1">
        <f t="shared" si="3"/>
        <v>18</v>
      </c>
      <c r="E9" s="1">
        <f t="shared" si="3"/>
        <v>25</v>
      </c>
      <c r="F9" s="1">
        <f>IF(OR(F8=31,F8=""),"",F8+1)</f>
      </c>
      <c r="G9" s="1"/>
      <c r="H9" s="1">
        <f>IF(H8&lt;&gt;"",H8+1,IF(WEEKDAY("1-2-"&amp;$A$1,2)=7,1,""))</f>
        <v>1</v>
      </c>
      <c r="I9" s="1">
        <f t="shared" si="0"/>
        <v>8</v>
      </c>
      <c r="J9" s="1">
        <f t="shared" si="0"/>
        <v>15</v>
      </c>
      <c r="K9" s="1">
        <f t="shared" si="0"/>
        <v>22</v>
      </c>
      <c r="L9" s="1">
        <f t="shared" si="1"/>
      </c>
      <c r="M9" s="1"/>
      <c r="N9" s="1">
        <f>IF(N8&lt;&gt;"",N8+1,IF(WEEKDAY("1-3-"&amp;$A$1,2)=7,1,""))</f>
        <v>1</v>
      </c>
      <c r="O9" s="1">
        <f t="shared" si="2"/>
        <v>8</v>
      </c>
      <c r="P9" s="1">
        <f t="shared" si="2"/>
        <v>15</v>
      </c>
      <c r="Q9" s="1">
        <f t="shared" si="2"/>
        <v>22</v>
      </c>
      <c r="R9" s="1">
        <f>IF(OR(R8=31,R8=""),"",R8+1)</f>
        <v>29</v>
      </c>
      <c r="S9" s="1"/>
      <c r="T9" s="1">
        <f>IF(T8&lt;&gt;"",T8+1,IF(WEEKDAY("1-4-"&amp;$A$1,2)=7,1,""))</f>
        <v>5</v>
      </c>
      <c r="U9" s="1">
        <f t="shared" si="4"/>
        <v>12</v>
      </c>
      <c r="V9" s="1">
        <f t="shared" si="4"/>
        <v>19</v>
      </c>
      <c r="W9" s="1">
        <f t="shared" si="4"/>
        <v>26</v>
      </c>
      <c r="X9" s="1">
        <f>IF(OR(X8=30,X8=""),"",X8+1)</f>
      </c>
      <c r="Y9" s="1"/>
      <c r="Z9" s="2" t="s">
        <v>8</v>
      </c>
    </row>
    <row r="10" spans="1:26" ht="12.75">
      <c r="A10" s="2"/>
      <c r="B10" s="5" t="s">
        <v>9</v>
      </c>
      <c r="C10" s="5"/>
      <c r="D10" s="5"/>
      <c r="E10" s="5"/>
      <c r="F10" s="5"/>
      <c r="G10" s="5"/>
      <c r="H10" s="5" t="s">
        <v>10</v>
      </c>
      <c r="I10" s="5"/>
      <c r="J10" s="5"/>
      <c r="K10" s="5"/>
      <c r="L10" s="5"/>
      <c r="M10" s="5"/>
      <c r="N10" s="5" t="s">
        <v>11</v>
      </c>
      <c r="O10" s="5"/>
      <c r="P10" s="5"/>
      <c r="Q10" s="5"/>
      <c r="R10" s="5"/>
      <c r="S10" s="5"/>
      <c r="T10" s="5" t="s">
        <v>12</v>
      </c>
      <c r="U10" s="5"/>
      <c r="V10" s="5"/>
      <c r="W10" s="5"/>
      <c r="X10" s="5"/>
      <c r="Y10" s="5"/>
      <c r="Z10" s="2"/>
    </row>
    <row r="11" spans="1:26" ht="12.75">
      <c r="A11" s="2" t="s">
        <v>4</v>
      </c>
      <c r="B11" s="1">
        <f>IF(WEEKDAY("1-5-"&amp;$A$1,2)=1,1,"")</f>
      </c>
      <c r="C11" s="1">
        <f>B17+1</f>
        <v>4</v>
      </c>
      <c r="D11" s="1">
        <f>C17+1</f>
        <v>11</v>
      </c>
      <c r="E11" s="1">
        <f>D17+1</f>
        <v>18</v>
      </c>
      <c r="F11" s="1">
        <f>E17+1</f>
        <v>25</v>
      </c>
      <c r="G11" s="1">
        <f>IF(OR(F17=31,F17=""),"",F17+1)</f>
      </c>
      <c r="H11" s="1">
        <f>IF(WEEKDAY("1-6-"&amp;$A$1,2)=1,1,"")</f>
        <v>1</v>
      </c>
      <c r="I11" s="1">
        <f>H17+1</f>
        <v>8</v>
      </c>
      <c r="J11" s="1">
        <f>I17+1</f>
        <v>15</v>
      </c>
      <c r="K11" s="1">
        <f>J17+1</f>
        <v>22</v>
      </c>
      <c r="L11" s="1">
        <f>K17+1</f>
        <v>29</v>
      </c>
      <c r="M11" s="1">
        <f>IF(OR(L17=30,L17=""),"",L17+1)</f>
      </c>
      <c r="N11" s="1">
        <f>IF(WEEKDAY("1-7-"&amp;$A$1,2)=1,1,"")</f>
      </c>
      <c r="O11" s="1">
        <f>N17+1</f>
        <v>6</v>
      </c>
      <c r="P11" s="1">
        <f>O17+1</f>
        <v>13</v>
      </c>
      <c r="Q11" s="1">
        <f>P17+1</f>
        <v>20</v>
      </c>
      <c r="R11" s="1">
        <f>Q17+1</f>
        <v>27</v>
      </c>
      <c r="S11" s="1">
        <f>IF(OR(R17=31,R17=""),"",R17+1)</f>
      </c>
      <c r="T11" s="1">
        <f>IF(WEEKDAY("1-8-"&amp;$A$1,2)=1,1,"")</f>
      </c>
      <c r="U11" s="1">
        <f>T17+1</f>
        <v>3</v>
      </c>
      <c r="V11" s="1">
        <f>U17+1</f>
        <v>10</v>
      </c>
      <c r="W11" s="1">
        <f>V17+1</f>
        <v>17</v>
      </c>
      <c r="X11" s="1">
        <f>W17+1</f>
        <v>24</v>
      </c>
      <c r="Y11" s="1">
        <f>IF(OR(X17=31,X17=""),"",X17+1)</f>
        <v>31</v>
      </c>
      <c r="Z11" s="2" t="s">
        <v>4</v>
      </c>
    </row>
    <row r="12" spans="1:26" ht="12.75">
      <c r="A12" s="2" t="s">
        <v>5</v>
      </c>
      <c r="B12" s="1">
        <f>IF(B11&lt;&gt;"",B11+1,IF(WEEKDAY("1-5-"&amp;$A$1,2)=2,1,""))</f>
      </c>
      <c r="C12" s="1">
        <f aca="true" t="shared" si="5" ref="C12:F17">C11+1</f>
        <v>5</v>
      </c>
      <c r="D12" s="1">
        <f t="shared" si="5"/>
        <v>12</v>
      </c>
      <c r="E12" s="1">
        <f t="shared" si="5"/>
        <v>19</v>
      </c>
      <c r="F12" s="1">
        <f t="shared" si="5"/>
        <v>26</v>
      </c>
      <c r="G12" s="1">
        <f>IF(OR(G11=31,G11=""),"",G11+1)</f>
      </c>
      <c r="H12" s="1">
        <f>IF(H11&lt;&gt;"",H11+1,IF(WEEKDAY("1-6-"&amp;$A$1,2)=2,1,""))</f>
        <v>2</v>
      </c>
      <c r="I12" s="1">
        <f>I11+1</f>
        <v>9</v>
      </c>
      <c r="J12" s="1">
        <f>J11+1</f>
        <v>16</v>
      </c>
      <c r="K12" s="1">
        <f>K11+1</f>
        <v>23</v>
      </c>
      <c r="L12" s="1">
        <f>L11+1</f>
        <v>30</v>
      </c>
      <c r="M12" s="1"/>
      <c r="N12" s="1">
        <f>IF(N11&lt;&gt;"",N11+1,IF(WEEKDAY("1-7-"&amp;$A$1,2)=2,1,""))</f>
      </c>
      <c r="O12" s="1">
        <f aca="true" t="shared" si="6" ref="O12:R17">O11+1</f>
        <v>7</v>
      </c>
      <c r="P12" s="1">
        <f t="shared" si="6"/>
        <v>14</v>
      </c>
      <c r="Q12" s="1">
        <f t="shared" si="6"/>
        <v>21</v>
      </c>
      <c r="R12" s="1">
        <f t="shared" si="6"/>
        <v>28</v>
      </c>
      <c r="S12" s="1">
        <f>IF(OR(S11=31,S11=""),"",S11+1)</f>
      </c>
      <c r="T12" s="1">
        <f>IF(T11&lt;&gt;"",T11+1,IF(WEEKDAY("1-8-"&amp;$A$1,2)=2,1,""))</f>
      </c>
      <c r="U12" s="1">
        <f aca="true" t="shared" si="7" ref="U12:X17">U11+1</f>
        <v>4</v>
      </c>
      <c r="V12" s="1">
        <f t="shared" si="7"/>
        <v>11</v>
      </c>
      <c r="W12" s="1">
        <f t="shared" si="7"/>
        <v>18</v>
      </c>
      <c r="X12" s="1">
        <f t="shared" si="7"/>
        <v>25</v>
      </c>
      <c r="Y12" s="1">
        <f>IF(OR(Y11=31,Y11=""),"",Y11+1)</f>
      </c>
      <c r="Z12" s="2" t="s">
        <v>5</v>
      </c>
    </row>
    <row r="13" spans="1:26" ht="12.75">
      <c r="A13" s="2" t="s">
        <v>6</v>
      </c>
      <c r="B13" s="1">
        <f>IF(B12&lt;&gt;"",B12+1,IF(WEEKDAY("1-5-"&amp;$A$1,2)=3,1,""))</f>
      </c>
      <c r="C13" s="1">
        <f t="shared" si="5"/>
        <v>6</v>
      </c>
      <c r="D13" s="1">
        <f t="shared" si="5"/>
        <v>13</v>
      </c>
      <c r="E13" s="1">
        <f t="shared" si="5"/>
        <v>20</v>
      </c>
      <c r="F13" s="1">
        <f t="shared" si="5"/>
        <v>27</v>
      </c>
      <c r="G13" s="1"/>
      <c r="H13" s="1">
        <f>IF(H12&lt;&gt;"",H12+1,IF(WEEKDAY("1-6-"&amp;$A$1,2)=3,1,""))</f>
        <v>3</v>
      </c>
      <c r="I13" s="1">
        <f aca="true" t="shared" si="8" ref="I13:K17">I12+1</f>
        <v>10</v>
      </c>
      <c r="J13" s="1">
        <f t="shared" si="8"/>
        <v>17</v>
      </c>
      <c r="K13" s="1">
        <f t="shared" si="8"/>
        <v>24</v>
      </c>
      <c r="L13" s="1">
        <f>IF(L12=30,"",L12+1)</f>
      </c>
      <c r="M13" s="1"/>
      <c r="N13" s="1">
        <f>IF(N12&lt;&gt;"",N12+1,IF(WEEKDAY("1-7-"&amp;$A$1,2)=3,1,""))</f>
        <v>1</v>
      </c>
      <c r="O13" s="1">
        <f t="shared" si="6"/>
        <v>8</v>
      </c>
      <c r="P13" s="1">
        <f t="shared" si="6"/>
        <v>15</v>
      </c>
      <c r="Q13" s="1">
        <f t="shared" si="6"/>
        <v>22</v>
      </c>
      <c r="R13" s="1">
        <f t="shared" si="6"/>
        <v>29</v>
      </c>
      <c r="S13" s="1"/>
      <c r="T13" s="1">
        <f>IF(T12&lt;&gt;"",T12+1,IF(WEEKDAY("1-8-"&amp;$A$1,2)=3,1,""))</f>
      </c>
      <c r="U13" s="1">
        <f t="shared" si="7"/>
        <v>5</v>
      </c>
      <c r="V13" s="1">
        <f t="shared" si="7"/>
        <v>12</v>
      </c>
      <c r="W13" s="1">
        <f t="shared" si="7"/>
        <v>19</v>
      </c>
      <c r="X13" s="1">
        <f t="shared" si="7"/>
        <v>26</v>
      </c>
      <c r="Y13" s="1"/>
      <c r="Z13" s="2" t="s">
        <v>6</v>
      </c>
    </row>
    <row r="14" spans="1:26" ht="12.75">
      <c r="A14" s="2" t="s">
        <v>7</v>
      </c>
      <c r="B14" s="1">
        <f>IF(B13&lt;&gt;"",B13+1,IF(WEEKDAY("1-5-"&amp;$A$1,2)=4,1,""))</f>
      </c>
      <c r="C14" s="1">
        <f t="shared" si="5"/>
        <v>7</v>
      </c>
      <c r="D14" s="1">
        <f t="shared" si="5"/>
        <v>14</v>
      </c>
      <c r="E14" s="1">
        <f t="shared" si="5"/>
        <v>21</v>
      </c>
      <c r="F14" s="1">
        <f>IF(F13=31,"",F13+1)</f>
        <v>28</v>
      </c>
      <c r="G14" s="1"/>
      <c r="H14" s="24">
        <f>IF(H13&lt;&gt;"",H13+1,IF(WEEKDAY("1-6-"&amp;$A$1,2)=4,1,""))</f>
        <v>4</v>
      </c>
      <c r="I14" s="1">
        <f t="shared" si="8"/>
        <v>11</v>
      </c>
      <c r="J14" s="1">
        <f t="shared" si="8"/>
        <v>18</v>
      </c>
      <c r="K14" s="1">
        <f t="shared" si="8"/>
        <v>25</v>
      </c>
      <c r="L14" s="1">
        <f>IF(OR(L13=30,L13=""),"",L13+1)</f>
      </c>
      <c r="M14" s="1"/>
      <c r="N14" s="1">
        <f>IF(N13&lt;&gt;"",N13+1,IF(WEEKDAY("1-7-"&amp;$A$1,2)=4,1,""))</f>
        <v>2</v>
      </c>
      <c r="O14" s="1">
        <f t="shared" si="6"/>
        <v>9</v>
      </c>
      <c r="P14" s="1">
        <f t="shared" si="6"/>
        <v>16</v>
      </c>
      <c r="Q14" s="1">
        <f t="shared" si="6"/>
        <v>23</v>
      </c>
      <c r="R14" s="1">
        <f>IF(R13=31,"",R13+1)</f>
        <v>30</v>
      </c>
      <c r="S14" s="1"/>
      <c r="T14" s="1">
        <f>IF(T13&lt;&gt;"",T13+1,IF(WEEKDAY("1-8-"&amp;$A$1,2)=4,1,""))</f>
      </c>
      <c r="U14" s="1">
        <f t="shared" si="7"/>
        <v>6</v>
      </c>
      <c r="V14" s="1">
        <f t="shared" si="7"/>
        <v>13</v>
      </c>
      <c r="W14" s="1">
        <f t="shared" si="7"/>
        <v>20</v>
      </c>
      <c r="X14" s="1">
        <f>IF(X13=31,"",X13+1)</f>
        <v>27</v>
      </c>
      <c r="Y14" s="1"/>
      <c r="Z14" s="2" t="s">
        <v>7</v>
      </c>
    </row>
    <row r="15" spans="1:26" ht="12.75">
      <c r="A15" s="2" t="s">
        <v>4</v>
      </c>
      <c r="B15" s="1">
        <f>IF(B14&lt;&gt;"",B14+1,IF(WEEKDAY("1-5-"&amp;$A$1,2)=5,1,""))</f>
        <v>1</v>
      </c>
      <c r="C15" s="1">
        <f t="shared" si="5"/>
        <v>8</v>
      </c>
      <c r="D15" s="1">
        <f t="shared" si="5"/>
        <v>15</v>
      </c>
      <c r="E15" s="1">
        <f t="shared" si="5"/>
        <v>22</v>
      </c>
      <c r="F15" s="1">
        <f>IF(OR(F14=31,F14=""),"",F14+1)</f>
        <v>29</v>
      </c>
      <c r="G15" s="1"/>
      <c r="H15" s="1">
        <f>IF(H14&lt;&gt;"",H14+1,IF(WEEKDAY("1-6-"&amp;$A$1,2)=5,1,""))</f>
        <v>5</v>
      </c>
      <c r="I15" s="1">
        <f t="shared" si="8"/>
        <v>12</v>
      </c>
      <c r="J15" s="1">
        <f t="shared" si="8"/>
        <v>19</v>
      </c>
      <c r="K15" s="1">
        <f t="shared" si="8"/>
        <v>26</v>
      </c>
      <c r="L15" s="1">
        <f>IF(OR(L14=30,L14=""),"",L14+1)</f>
      </c>
      <c r="M15" s="1"/>
      <c r="N15" s="1">
        <f>IF(N14&lt;&gt;"",N14+1,IF(WEEKDAY("1-7-"&amp;$A$1,2)=5,1,""))</f>
        <v>3</v>
      </c>
      <c r="O15" s="1">
        <f t="shared" si="6"/>
        <v>10</v>
      </c>
      <c r="P15" s="1">
        <f t="shared" si="6"/>
        <v>17</v>
      </c>
      <c r="Q15" s="1">
        <f t="shared" si="6"/>
        <v>24</v>
      </c>
      <c r="R15" s="1">
        <f>IF(OR(R14=31,R14=""),"",R14+1)</f>
        <v>31</v>
      </c>
      <c r="S15" s="1"/>
      <c r="T15" s="1">
        <f>IF(T14&lt;&gt;"",T14+1,IF(WEEKDAY("1-8-"&amp;$A$1,2)=5,1,""))</f>
      </c>
      <c r="U15" s="1">
        <f t="shared" si="7"/>
        <v>7</v>
      </c>
      <c r="V15" s="1">
        <f t="shared" si="7"/>
        <v>14</v>
      </c>
      <c r="W15" s="1">
        <f t="shared" si="7"/>
        <v>21</v>
      </c>
      <c r="X15" s="1">
        <f>IF(OR(X14=31,X14=""),"",X14+1)</f>
        <v>28</v>
      </c>
      <c r="Y15" s="1"/>
      <c r="Z15" s="2" t="s">
        <v>4</v>
      </c>
    </row>
    <row r="16" spans="1:26" ht="12.75">
      <c r="A16" s="2" t="s">
        <v>6</v>
      </c>
      <c r="B16" s="1">
        <f>IF(B15&lt;&gt;"",B15+1,IF(WEEKDAY("1-5-"&amp;$A$1,2)=6,1,""))</f>
        <v>2</v>
      </c>
      <c r="C16" s="1">
        <f t="shared" si="5"/>
        <v>9</v>
      </c>
      <c r="D16" s="1">
        <f t="shared" si="5"/>
        <v>16</v>
      </c>
      <c r="E16" s="1">
        <f t="shared" si="5"/>
        <v>23</v>
      </c>
      <c r="F16" s="1">
        <f>IF(OR(F15=31,F15=""),"",F15+1)</f>
        <v>30</v>
      </c>
      <c r="G16" s="1"/>
      <c r="H16" s="1">
        <f>IF(H15&lt;&gt;"",H15+1,IF(WEEKDAY("1-6-"&amp;$A$1,2)=6,1,""))</f>
        <v>6</v>
      </c>
      <c r="I16" s="1">
        <f t="shared" si="8"/>
        <v>13</v>
      </c>
      <c r="J16" s="1">
        <f t="shared" si="8"/>
        <v>20</v>
      </c>
      <c r="K16" s="1">
        <f t="shared" si="8"/>
        <v>27</v>
      </c>
      <c r="L16" s="1">
        <f>IF(OR(L15=30,L15=""),"",L15+1)</f>
      </c>
      <c r="M16" s="1"/>
      <c r="N16" s="1">
        <f>IF(N15&lt;&gt;"",N15+1,IF(WEEKDAY("1-7-"&amp;$A$1,2)=6,1,""))</f>
        <v>4</v>
      </c>
      <c r="O16" s="1">
        <f t="shared" si="6"/>
        <v>11</v>
      </c>
      <c r="P16" s="1">
        <f t="shared" si="6"/>
        <v>18</v>
      </c>
      <c r="Q16" s="1">
        <f t="shared" si="6"/>
        <v>25</v>
      </c>
      <c r="R16" s="1">
        <f>IF(OR(R15=31,R15=""),"",R15+1)</f>
      </c>
      <c r="S16" s="1"/>
      <c r="T16" s="1">
        <f>IF(T15&lt;&gt;"",T15+1,IF(WEEKDAY("1-8-"&amp;$A$1,2)=6,1,""))</f>
        <v>1</v>
      </c>
      <c r="U16" s="1">
        <f t="shared" si="7"/>
        <v>8</v>
      </c>
      <c r="V16" s="1">
        <f t="shared" si="7"/>
        <v>15</v>
      </c>
      <c r="W16" s="1">
        <f t="shared" si="7"/>
        <v>22</v>
      </c>
      <c r="X16" s="1">
        <f>IF(OR(X15=31,X15=""),"",X15+1)</f>
        <v>29</v>
      </c>
      <c r="Y16" s="1"/>
      <c r="Z16" s="2" t="s">
        <v>6</v>
      </c>
    </row>
    <row r="17" spans="1:26" ht="12.75">
      <c r="A17" s="2" t="s">
        <v>8</v>
      </c>
      <c r="B17" s="1">
        <f>IF(B16&lt;&gt;"",B16+1,IF(WEEKDAY("1-5-"&amp;$A$1,2)=7,1,""))</f>
        <v>3</v>
      </c>
      <c r="C17" s="1">
        <f t="shared" si="5"/>
        <v>10</v>
      </c>
      <c r="D17" s="1">
        <f t="shared" si="5"/>
        <v>17</v>
      </c>
      <c r="E17" s="1">
        <f t="shared" si="5"/>
        <v>24</v>
      </c>
      <c r="F17" s="1">
        <f>IF(OR(F16=31,F16=""),"",F16+1)</f>
        <v>31</v>
      </c>
      <c r="G17" s="1"/>
      <c r="H17" s="1">
        <f>IF(H16&lt;&gt;"",H16+1,IF(WEEKDAY("1-6-"&amp;$A$1,2)=7,1,""))</f>
        <v>7</v>
      </c>
      <c r="I17" s="1">
        <f t="shared" si="8"/>
        <v>14</v>
      </c>
      <c r="J17" s="1">
        <f t="shared" si="8"/>
        <v>21</v>
      </c>
      <c r="K17" s="1">
        <f t="shared" si="8"/>
        <v>28</v>
      </c>
      <c r="L17" s="1">
        <f>IF(OR(L16=30,L16=""),"",L16+1)</f>
      </c>
      <c r="M17" s="1"/>
      <c r="N17" s="1">
        <f>IF(N16&lt;&gt;"",N16+1,IF(WEEKDAY("1-7-"&amp;$A$1,2)=7,1,""))</f>
        <v>5</v>
      </c>
      <c r="O17" s="1">
        <f t="shared" si="6"/>
        <v>12</v>
      </c>
      <c r="P17" s="1">
        <f t="shared" si="6"/>
        <v>19</v>
      </c>
      <c r="Q17" s="1">
        <f t="shared" si="6"/>
        <v>26</v>
      </c>
      <c r="R17" s="1">
        <f>IF(OR(R16=31,R16=""),"",R16+1)</f>
      </c>
      <c r="S17" s="1"/>
      <c r="T17" s="1">
        <f>IF(T16&lt;&gt;"",T16+1,IF(WEEKDAY("1-8-"&amp;$A$1,2)=7,1,""))</f>
        <v>2</v>
      </c>
      <c r="U17" s="1">
        <f t="shared" si="7"/>
        <v>9</v>
      </c>
      <c r="V17" s="1">
        <f t="shared" si="7"/>
        <v>16</v>
      </c>
      <c r="W17" s="1">
        <f t="shared" si="7"/>
        <v>23</v>
      </c>
      <c r="X17" s="1">
        <f>IF(OR(X16=31,X16=""),"",X16+1)</f>
        <v>30</v>
      </c>
      <c r="Y17" s="1"/>
      <c r="Z17" s="2" t="s">
        <v>8</v>
      </c>
    </row>
    <row r="18" spans="1:26" ht="12.75">
      <c r="A18" s="2"/>
      <c r="B18" s="5" t="s">
        <v>13</v>
      </c>
      <c r="C18" s="5"/>
      <c r="D18" s="5"/>
      <c r="E18" s="5"/>
      <c r="F18" s="5"/>
      <c r="G18" s="5"/>
      <c r="H18" s="5" t="s">
        <v>14</v>
      </c>
      <c r="I18" s="5"/>
      <c r="J18" s="5"/>
      <c r="K18" s="5"/>
      <c r="L18" s="5"/>
      <c r="M18" s="5"/>
      <c r="N18" s="5" t="s">
        <v>15</v>
      </c>
      <c r="O18" s="5"/>
      <c r="P18" s="5"/>
      <c r="Q18" s="5"/>
      <c r="R18" s="5"/>
      <c r="S18" s="5"/>
      <c r="T18" s="5" t="s">
        <v>16</v>
      </c>
      <c r="U18" s="5"/>
      <c r="V18" s="5"/>
      <c r="W18" s="5"/>
      <c r="X18" s="5"/>
      <c r="Y18" s="5"/>
      <c r="Z18" s="2"/>
    </row>
    <row r="19" spans="1:26" ht="12.75">
      <c r="A19" s="2" t="s">
        <v>4</v>
      </c>
      <c r="B19" s="1">
        <f>IF(WEEKDAY("1-9-"&amp;$A$1,2)=1,1,"")</f>
      </c>
      <c r="C19" s="1">
        <f>B25+1</f>
        <v>7</v>
      </c>
      <c r="D19" s="1">
        <f>C25+1</f>
        <v>14</v>
      </c>
      <c r="E19" s="1">
        <f>D25+1</f>
        <v>21</v>
      </c>
      <c r="F19" s="1">
        <f>E25+1</f>
        <v>28</v>
      </c>
      <c r="G19" s="1">
        <f>IF(OR(F25=30,F25=""),"",F25+1)</f>
      </c>
      <c r="H19" s="1">
        <f>IF(WEEKDAY("1-10-"&amp;$A$1,2)=1,1,"")</f>
      </c>
      <c r="I19" s="1">
        <f>H25+1</f>
        <v>5</v>
      </c>
      <c r="J19" s="1">
        <f>I25+1</f>
        <v>12</v>
      </c>
      <c r="K19" s="1">
        <f>J25+1</f>
        <v>19</v>
      </c>
      <c r="L19" s="1">
        <f>K25+1</f>
        <v>26</v>
      </c>
      <c r="M19" s="1">
        <f>IF(OR(L25=31,L25=""),"",L25+1)</f>
      </c>
      <c r="N19" s="1">
        <f>IF(WEEKDAY("1-11-"&amp;$A$1,2)=1,1,"")</f>
      </c>
      <c r="O19" s="1">
        <f>N25+1</f>
        <v>2</v>
      </c>
      <c r="P19" s="1">
        <f>O25+1</f>
        <v>9</v>
      </c>
      <c r="Q19" s="1">
        <f>P25+1</f>
        <v>16</v>
      </c>
      <c r="R19" s="1">
        <f>Q25+1</f>
        <v>23</v>
      </c>
      <c r="S19" s="1">
        <f>IF(OR(R25=30,R25=""),"",R25+1)</f>
        <v>30</v>
      </c>
      <c r="T19" s="1">
        <f>IF(WEEKDAY("1-12-"&amp;$A$1,2)=1,1,"")</f>
      </c>
      <c r="U19" s="1">
        <f>T25+1</f>
        <v>7</v>
      </c>
      <c r="V19" s="1">
        <f>U25+1</f>
        <v>14</v>
      </c>
      <c r="W19" s="1">
        <f>V25+1</f>
        <v>21</v>
      </c>
      <c r="X19" s="1">
        <f>W25+1</f>
        <v>28</v>
      </c>
      <c r="Y19" s="1">
        <f>IF(OR(X25=31,X25=""),"",X25+1)</f>
      </c>
      <c r="Z19" s="2" t="s">
        <v>4</v>
      </c>
    </row>
    <row r="20" spans="1:26" ht="12.75">
      <c r="A20" s="2" t="s">
        <v>5</v>
      </c>
      <c r="B20" s="1">
        <f>IF(B19&lt;&gt;"",B19+1,IF(WEEKDAY("1-9-"&amp;$A$1,2)=2,1,""))</f>
        <v>1</v>
      </c>
      <c r="C20" s="1">
        <f>C19+1</f>
        <v>8</v>
      </c>
      <c r="D20" s="1">
        <f>D19+1</f>
        <v>15</v>
      </c>
      <c r="E20" s="1">
        <f>E19+1</f>
        <v>22</v>
      </c>
      <c r="F20" s="1">
        <f>F19+1</f>
        <v>29</v>
      </c>
      <c r="G20" s="1"/>
      <c r="H20" s="1">
        <f>IF(H19&lt;&gt;"",H19+1,IF(WEEKDAY("1-10-"&amp;$A$1,2)=2,1,""))</f>
      </c>
      <c r="I20" s="1">
        <f aca="true" t="shared" si="9" ref="I20:L25">I19+1</f>
        <v>6</v>
      </c>
      <c r="J20" s="1">
        <f t="shared" si="9"/>
        <v>13</v>
      </c>
      <c r="K20" s="1">
        <f t="shared" si="9"/>
        <v>20</v>
      </c>
      <c r="L20" s="1">
        <f t="shared" si="9"/>
        <v>27</v>
      </c>
      <c r="M20" s="1">
        <f>IF(OR(M19=31,M19=""),"",M19+1)</f>
      </c>
      <c r="N20" s="1">
        <f>IF(N19&lt;&gt;"",N19+1,IF(WEEKDAY("1-11-"&amp;$A$1,2)=2,1,""))</f>
      </c>
      <c r="O20" s="1">
        <f>O19+1</f>
        <v>3</v>
      </c>
      <c r="P20" s="1">
        <f>P19+1</f>
        <v>10</v>
      </c>
      <c r="Q20" s="1">
        <f>Q19+1</f>
        <v>17</v>
      </c>
      <c r="R20" s="1">
        <f>R19+1</f>
        <v>24</v>
      </c>
      <c r="S20" s="1"/>
      <c r="T20" s="1">
        <f>IF(T19&lt;&gt;"",T19+1,IF(WEEKDAY("1-12-"&amp;$A$1,2)=2,1,""))</f>
        <v>1</v>
      </c>
      <c r="U20" s="1">
        <f aca="true" t="shared" si="10" ref="U20:X25">U19+1</f>
        <v>8</v>
      </c>
      <c r="V20" s="1">
        <f t="shared" si="10"/>
        <v>15</v>
      </c>
      <c r="W20" s="1">
        <f t="shared" si="10"/>
        <v>22</v>
      </c>
      <c r="X20" s="1">
        <f t="shared" si="10"/>
        <v>29</v>
      </c>
      <c r="Y20" s="1">
        <f>IF(OR(Y19=31,Y19=""),"",Y19+1)</f>
      </c>
      <c r="Z20" s="2" t="s">
        <v>5</v>
      </c>
    </row>
    <row r="21" spans="1:26" ht="12.75">
      <c r="A21" s="2" t="s">
        <v>6</v>
      </c>
      <c r="B21" s="1">
        <f>IF(B20&lt;&gt;"",B20+1,IF(WEEKDAY("1-9-"&amp;$A$1,2)=3,1,""))</f>
        <v>2</v>
      </c>
      <c r="C21" s="1">
        <f aca="true" t="shared" si="11" ref="C21:E25">C20+1</f>
        <v>9</v>
      </c>
      <c r="D21" s="1">
        <f t="shared" si="11"/>
        <v>16</v>
      </c>
      <c r="E21" s="1">
        <f t="shared" si="11"/>
        <v>23</v>
      </c>
      <c r="F21" s="1">
        <f>IF(F20=30,"",F20+1)</f>
        <v>30</v>
      </c>
      <c r="G21" s="1"/>
      <c r="H21" s="1">
        <f>IF(H20&lt;&gt;"",H20+1,IF(WEEKDAY("1-10-"&amp;$A$1,2)=3,1,""))</f>
      </c>
      <c r="I21" s="1">
        <f t="shared" si="9"/>
        <v>7</v>
      </c>
      <c r="J21" s="1">
        <f t="shared" si="9"/>
        <v>14</v>
      </c>
      <c r="K21" s="1">
        <f t="shared" si="9"/>
        <v>21</v>
      </c>
      <c r="L21" s="1">
        <f t="shared" si="9"/>
        <v>28</v>
      </c>
      <c r="M21" s="1"/>
      <c r="N21" s="1">
        <f>IF(N20&lt;&gt;"",N20+1,IF(WEEKDAY("1-11-"&amp;$A$1,2)=3,1,""))</f>
      </c>
      <c r="O21" s="1">
        <f aca="true" t="shared" si="12" ref="O21:Q25">O20+1</f>
        <v>4</v>
      </c>
      <c r="P21" s="1">
        <f t="shared" si="12"/>
        <v>11</v>
      </c>
      <c r="Q21" s="1">
        <f t="shared" si="12"/>
        <v>18</v>
      </c>
      <c r="R21" s="1">
        <f>IF(R20=30,"",R20+1)</f>
        <v>25</v>
      </c>
      <c r="S21" s="1"/>
      <c r="T21" s="1">
        <f>IF(T20&lt;&gt;"",T20+1,IF(WEEKDAY("1-12-"&amp;$A$1,2)=3,1,""))</f>
        <v>2</v>
      </c>
      <c r="U21" s="1">
        <f t="shared" si="10"/>
        <v>9</v>
      </c>
      <c r="V21" s="1">
        <f t="shared" si="10"/>
        <v>16</v>
      </c>
      <c r="W21" s="1">
        <f t="shared" si="10"/>
        <v>23</v>
      </c>
      <c r="X21" s="1">
        <f t="shared" si="10"/>
        <v>30</v>
      </c>
      <c r="Y21" s="1"/>
      <c r="Z21" s="2" t="s">
        <v>6</v>
      </c>
    </row>
    <row r="22" spans="1:26" ht="12.75">
      <c r="A22" s="2" t="s">
        <v>7</v>
      </c>
      <c r="B22" s="1">
        <f>IF(B21&lt;&gt;"",B21+1,IF(WEEKDAY("1-9-"&amp;$A$1,2)=4,1,""))</f>
        <v>3</v>
      </c>
      <c r="C22" s="1">
        <f t="shared" si="11"/>
        <v>10</v>
      </c>
      <c r="D22" s="1">
        <f t="shared" si="11"/>
        <v>17</v>
      </c>
      <c r="E22" s="1">
        <f t="shared" si="11"/>
        <v>24</v>
      </c>
      <c r="F22" s="1">
        <f>IF(OR(F21=30,F21=""),"",F21+1)</f>
      </c>
      <c r="G22" s="1"/>
      <c r="H22" s="1">
        <f>IF(H21&lt;&gt;"",H21+1,IF(WEEKDAY("1-10-"&amp;$A$1,2)=4,1,""))</f>
        <v>1</v>
      </c>
      <c r="I22" s="1">
        <f t="shared" si="9"/>
        <v>8</v>
      </c>
      <c r="J22" s="1">
        <f t="shared" si="9"/>
        <v>15</v>
      </c>
      <c r="K22" s="1">
        <f t="shared" si="9"/>
        <v>22</v>
      </c>
      <c r="L22" s="1">
        <f>IF(L21=31,"",L21+1)</f>
        <v>29</v>
      </c>
      <c r="M22" s="1"/>
      <c r="N22" s="1">
        <f>IF(N21&lt;&gt;"",N21+1,IF(WEEKDAY("1-11-"&amp;$A$1,2)=4,1,""))</f>
      </c>
      <c r="O22" s="1">
        <f t="shared" si="12"/>
        <v>5</v>
      </c>
      <c r="P22" s="1">
        <f t="shared" si="12"/>
        <v>12</v>
      </c>
      <c r="Q22" s="1">
        <f t="shared" si="12"/>
        <v>19</v>
      </c>
      <c r="R22" s="1">
        <f>IF(OR(R21=30,R21=""),"",R21+1)</f>
        <v>26</v>
      </c>
      <c r="S22" s="1"/>
      <c r="T22" s="1">
        <f>IF(T21&lt;&gt;"",T21+1,IF(WEEKDAY("1-12-"&amp;$A$1,2)=4,1,""))</f>
        <v>3</v>
      </c>
      <c r="U22" s="1">
        <f t="shared" si="10"/>
        <v>10</v>
      </c>
      <c r="V22" s="1">
        <f t="shared" si="10"/>
        <v>17</v>
      </c>
      <c r="W22" s="1">
        <f t="shared" si="10"/>
        <v>24</v>
      </c>
      <c r="X22" s="1">
        <f>IF(X21=31,"",X21+1)</f>
        <v>31</v>
      </c>
      <c r="Y22" s="1"/>
      <c r="Z22" s="2" t="s">
        <v>7</v>
      </c>
    </row>
    <row r="23" spans="1:26" ht="12.75">
      <c r="A23" s="2" t="s">
        <v>4</v>
      </c>
      <c r="B23" s="1">
        <f>IF(B22&lt;&gt;"",B22+1,IF(WEEKDAY("1-9-"&amp;$A$1,2)=5,1,""))</f>
        <v>4</v>
      </c>
      <c r="C23" s="1">
        <f t="shared" si="11"/>
        <v>11</v>
      </c>
      <c r="D23" s="1">
        <f t="shared" si="11"/>
        <v>18</v>
      </c>
      <c r="E23" s="1">
        <f t="shared" si="11"/>
        <v>25</v>
      </c>
      <c r="F23" s="1">
        <f>IF(OR(F22=30,F22=""),"",F22+1)</f>
      </c>
      <c r="G23" s="1"/>
      <c r="H23" s="1">
        <f>IF(H22&lt;&gt;"",H22+1,IF(WEEKDAY("1-10-"&amp;$A$1,2)=5,1,""))</f>
        <v>2</v>
      </c>
      <c r="I23" s="1">
        <f t="shared" si="9"/>
        <v>9</v>
      </c>
      <c r="J23" s="1">
        <f t="shared" si="9"/>
        <v>16</v>
      </c>
      <c r="K23" s="1">
        <f t="shared" si="9"/>
        <v>23</v>
      </c>
      <c r="L23" s="1">
        <f>IF(OR(L22=31,L22=""),"",L22+1)</f>
        <v>30</v>
      </c>
      <c r="M23" s="1"/>
      <c r="N23" s="1">
        <f>IF(N22&lt;&gt;"",N22+1,IF(WEEKDAY("1-11-"&amp;$A$1,2)=5,1,""))</f>
      </c>
      <c r="O23" s="1">
        <f t="shared" si="12"/>
        <v>6</v>
      </c>
      <c r="P23" s="1">
        <f t="shared" si="12"/>
        <v>13</v>
      </c>
      <c r="Q23" s="1">
        <f t="shared" si="12"/>
        <v>20</v>
      </c>
      <c r="R23" s="1">
        <f>IF(OR(R22=30,R22=""),"",R22+1)</f>
        <v>27</v>
      </c>
      <c r="S23" s="1"/>
      <c r="T23" s="1">
        <f>IF(T22&lt;&gt;"",T22+1,IF(WEEKDAY("1-12-"&amp;$A$1,2)=5,1,""))</f>
        <v>4</v>
      </c>
      <c r="U23" s="1">
        <f t="shared" si="10"/>
        <v>11</v>
      </c>
      <c r="V23" s="1">
        <f t="shared" si="10"/>
        <v>18</v>
      </c>
      <c r="W23" s="1">
        <f t="shared" si="10"/>
        <v>25</v>
      </c>
      <c r="X23" s="1">
        <f>IF(OR(X22=31,X22=""),"",X22+1)</f>
      </c>
      <c r="Y23" s="1"/>
      <c r="Z23" s="2" t="s">
        <v>4</v>
      </c>
    </row>
    <row r="24" spans="1:26" ht="12.75">
      <c r="A24" s="2" t="s">
        <v>6</v>
      </c>
      <c r="B24" s="1">
        <f>IF(B23&lt;&gt;"",B23+1,IF(WEEKDAY("1-9-"&amp;$A$1,2)=6,1,""))</f>
        <v>5</v>
      </c>
      <c r="C24" s="1">
        <f t="shared" si="11"/>
        <v>12</v>
      </c>
      <c r="D24" s="1">
        <f t="shared" si="11"/>
        <v>19</v>
      </c>
      <c r="E24" s="1">
        <f t="shared" si="11"/>
        <v>26</v>
      </c>
      <c r="F24" s="1">
        <f>IF(OR(F23=30,F23=""),"",F23+1)</f>
      </c>
      <c r="G24" s="1"/>
      <c r="H24" s="1">
        <f>IF(H23&lt;&gt;"",H23+1,IF(WEEKDAY("1-10-"&amp;$A$1,2)=6,1,""))</f>
        <v>3</v>
      </c>
      <c r="I24" s="1">
        <f t="shared" si="9"/>
        <v>10</v>
      </c>
      <c r="J24" s="1">
        <f t="shared" si="9"/>
        <v>17</v>
      </c>
      <c r="K24" s="1">
        <f t="shared" si="9"/>
        <v>24</v>
      </c>
      <c r="L24" s="1">
        <f>IF(OR(L23=31,L23=""),"",L23+1)</f>
        <v>31</v>
      </c>
      <c r="M24" s="1"/>
      <c r="N24" s="1">
        <f>IF(N23&lt;&gt;"",N23+1,IF(WEEKDAY("1-11-"&amp;$A$1,2)=6,1,""))</f>
      </c>
      <c r="O24" s="1">
        <f t="shared" si="12"/>
        <v>7</v>
      </c>
      <c r="P24" s="1">
        <f t="shared" si="12"/>
        <v>14</v>
      </c>
      <c r="Q24" s="1">
        <f t="shared" si="12"/>
        <v>21</v>
      </c>
      <c r="R24" s="1">
        <f>IF(OR(R23=30,R23=""),"",R23+1)</f>
        <v>28</v>
      </c>
      <c r="S24" s="1"/>
      <c r="T24" s="1">
        <f>IF(T23&lt;&gt;"",T23+1,IF(WEEKDAY("1-12-"&amp;$A$1,2)=6,1,""))</f>
        <v>5</v>
      </c>
      <c r="U24" s="1">
        <f t="shared" si="10"/>
        <v>12</v>
      </c>
      <c r="V24" s="1">
        <f t="shared" si="10"/>
        <v>19</v>
      </c>
      <c r="W24" s="1">
        <f t="shared" si="10"/>
        <v>26</v>
      </c>
      <c r="X24" s="1">
        <f>IF(OR(X23=31,X23=""),"",X23+1)</f>
      </c>
      <c r="Y24" s="1"/>
      <c r="Z24" s="2" t="s">
        <v>6</v>
      </c>
    </row>
    <row r="25" spans="1:26" ht="12.75">
      <c r="A25" s="2" t="s">
        <v>8</v>
      </c>
      <c r="B25" s="1">
        <f>IF(B24&lt;&gt;"",B24+1,IF(WEEKDAY("1-9-"&amp;$A$1,2)=7,1,""))</f>
        <v>6</v>
      </c>
      <c r="C25" s="1">
        <f t="shared" si="11"/>
        <v>13</v>
      </c>
      <c r="D25" s="1">
        <f t="shared" si="11"/>
        <v>20</v>
      </c>
      <c r="E25" s="1">
        <f t="shared" si="11"/>
        <v>27</v>
      </c>
      <c r="F25" s="1">
        <f>IF(OR(F24=30,F24=""),"",F24+1)</f>
      </c>
      <c r="G25" s="1"/>
      <c r="H25" s="1">
        <f>IF(H24&lt;&gt;"",H24+1,IF(WEEKDAY("1-10-"&amp;$A$1,2)=7,1,""))</f>
        <v>4</v>
      </c>
      <c r="I25" s="1">
        <f t="shared" si="9"/>
        <v>11</v>
      </c>
      <c r="J25" s="1">
        <f t="shared" si="9"/>
        <v>18</v>
      </c>
      <c r="K25" s="1">
        <f t="shared" si="9"/>
        <v>25</v>
      </c>
      <c r="L25" s="1">
        <f>IF(OR(L24=31,L24=""),"",L24+1)</f>
      </c>
      <c r="M25" s="1"/>
      <c r="N25" s="1">
        <f>IF(N24&lt;&gt;"",N24+1,IF(WEEKDAY("1-11-"&amp;$A$1,2)=7,1,""))</f>
        <v>1</v>
      </c>
      <c r="O25" s="1">
        <f t="shared" si="12"/>
        <v>8</v>
      </c>
      <c r="P25" s="1">
        <f t="shared" si="12"/>
        <v>15</v>
      </c>
      <c r="Q25" s="1">
        <f t="shared" si="12"/>
        <v>22</v>
      </c>
      <c r="R25" s="1">
        <f>IF(OR(R24=30,R24=""),"",R24+1)</f>
        <v>29</v>
      </c>
      <c r="S25" s="1"/>
      <c r="T25" s="1">
        <f>IF(T24&lt;&gt;"",T24+1,IF(WEEKDAY("1-12-"&amp;$A$1,2)=7,1,""))</f>
        <v>6</v>
      </c>
      <c r="U25" s="1">
        <f t="shared" si="10"/>
        <v>13</v>
      </c>
      <c r="V25" s="1">
        <f t="shared" si="10"/>
        <v>20</v>
      </c>
      <c r="W25" s="1">
        <f t="shared" si="10"/>
        <v>27</v>
      </c>
      <c r="X25" s="1">
        <f>IF(OR(X24=31,X24=""),"",X24+1)</f>
      </c>
      <c r="Y25" s="1"/>
      <c r="Z25" s="2" t="s">
        <v>8</v>
      </c>
    </row>
    <row r="26" spans="1:26" ht="12.75">
      <c r="A26" s="2" t="s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12.75">
      <c r="A27" s="2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12.75">
      <c r="A28" s="2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34" s="17" customFormat="1" ht="16.5" customHeight="1">
      <c r="A29" s="7"/>
      <c r="B29" s="8"/>
      <c r="C29" s="8"/>
      <c r="D29" s="8"/>
      <c r="E29" s="8"/>
      <c r="F29" s="8"/>
      <c r="G29" s="9"/>
      <c r="H29" s="10"/>
      <c r="I29" s="10"/>
      <c r="J29" s="11"/>
      <c r="K29" s="12"/>
      <c r="L29" s="12"/>
      <c r="M29" s="12"/>
      <c r="N29" s="13"/>
      <c r="O29" s="13"/>
      <c r="P29" s="13"/>
      <c r="Q29" s="13"/>
      <c r="R29" s="13"/>
      <c r="S29" s="13"/>
      <c r="T29" s="10"/>
      <c r="U29" s="10"/>
      <c r="V29" s="10"/>
      <c r="W29" s="10"/>
      <c r="X29" s="10"/>
      <c r="Y29" s="10"/>
      <c r="Z29" s="10"/>
      <c r="AA29" s="10"/>
      <c r="AB29" s="10"/>
      <c r="AC29" s="14"/>
      <c r="AD29" s="15"/>
      <c r="AE29" s="15"/>
      <c r="AF29" s="15"/>
      <c r="AG29" s="15"/>
      <c r="AH29" s="15"/>
    </row>
    <row r="33" ht="12.75">
      <c r="A33" s="18"/>
    </row>
  </sheetData>
  <sheetProtection/>
  <mergeCells count="16">
    <mergeCell ref="AF3:AL8"/>
    <mergeCell ref="T18:Y18"/>
    <mergeCell ref="A1:Z1"/>
    <mergeCell ref="B2:G2"/>
    <mergeCell ref="H2:M2"/>
    <mergeCell ref="N2:S2"/>
    <mergeCell ref="T2:Y2"/>
    <mergeCell ref="B10:G10"/>
    <mergeCell ref="H10:M10"/>
    <mergeCell ref="N10:S10"/>
    <mergeCell ref="T10:Y10"/>
    <mergeCell ref="N18:S18"/>
    <mergeCell ref="B29:F29"/>
    <mergeCell ref="J29:M29"/>
    <mergeCell ref="B18:G18"/>
    <mergeCell ref="H18:M18"/>
  </mergeCells>
  <conditionalFormatting sqref="T1:X29">
    <cfRule type="expression" priority="1" dxfId="0">
      <formula>AND(NETWORKDAYS(DATE(God,Mes,PocDatum),DATE(God,Mes,#REF!))&gt;0,NETWORKDAYS(DATE(God,Mes,PocDatum),DATE(God,Mes,#REF!))&lt;BrDana+1,WEEKDAY(DATE(God,Mes,#REF!),2)&lt;6)</formula>
    </cfRule>
  </conditionalFormatting>
  <conditionalFormatting sqref="A1:G29">
    <cfRule type="expression" priority="2" dxfId="0">
      <formula>AND(NETWORKDAYS(DATE(God,Mes,PocDatum),DATE(God,Mes,#REF!))&gt;0,NETWORKDAYS(DATE(God,Mes,PocDatum),DATE(God,Mes,#REF!))&lt;BrDana+1,WEEKDAY(DATE(God,Mes,#REF!),2)&lt;6)</formula>
    </cfRule>
  </conditionalFormatting>
  <conditionalFormatting sqref="Y1:Z29">
    <cfRule type="expression" priority="3" dxfId="0">
      <formula>AND(NETWORKDAYS(DATE(God,Mes,PocDatum),DATE(God,Mes,A$6))&gt;0,NETWORKDAYS(DATE(God,Mes,PocDatum),DATE(God,Mes,A$6))&lt;BrDana+1,WEEKDAY(DATE(God,Mes,A$6),2)&lt;6)</formula>
    </cfRule>
  </conditionalFormatting>
  <conditionalFormatting sqref="H1:M29">
    <cfRule type="expression" priority="4" dxfId="0">
      <formula>AND(NETWORKDAYS(DATE(God,Mes,PocDatum),DATE(God,Mes,#REF!))&gt;0,NETWORKDAYS(DATE(God,Mes,PocDatum),DATE(God,Mes,#REF!))&lt;BrDana+1,WEEKDAY(DATE(God,Mes,#REF!),2)&lt;6)</formula>
    </cfRule>
  </conditionalFormatting>
  <conditionalFormatting sqref="N1:S29">
    <cfRule type="expression" priority="5" dxfId="0">
      <formula>AND(NETWORKDAYS(DATE(God,Mes,PocDatum),DATE(God,Mes,#REF!))&gt;0,NETWORKDAYS(DATE(God,Mes,PocDatum),DATE(God,Mes,#REF!))&lt;BrDana+1,WEEKDAY(DATE(God,Mes,#REF!),2)&lt;6)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10.140625" style="0" bestFit="1" customWidth="1"/>
    <col min="2" max="2" width="8.140625" style="0" hidden="1" customWidth="1"/>
    <col min="4" max="4" width="6.57421875" style="0" customWidth="1"/>
  </cols>
  <sheetData>
    <row r="1" spans="3:4" ht="12.75">
      <c r="C1" t="s">
        <v>18</v>
      </c>
      <c r="D1" t="s">
        <v>17</v>
      </c>
    </row>
    <row r="3" spans="1:4" ht="12.75">
      <c r="A3" s="19">
        <v>40179</v>
      </c>
      <c r="B3" s="3"/>
      <c r="C3" s="4"/>
      <c r="D3" s="4"/>
    </row>
    <row r="4" ht="12.75">
      <c r="A4" s="20">
        <v>40214</v>
      </c>
    </row>
    <row r="5" ht="12.75">
      <c r="A5" s="21">
        <v>40437</v>
      </c>
    </row>
    <row r="6" ht="12.75">
      <c r="A6" s="22">
        <v>40478</v>
      </c>
    </row>
    <row r="7" ht="12.75">
      <c r="A7" s="23">
        <v>40298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9.7109375" style="0" customWidth="1"/>
    <col min="2" max="2" width="8.140625" style="0" hidden="1" customWidth="1"/>
    <col min="4" max="4" width="6.57421875" style="0" customWidth="1"/>
  </cols>
  <sheetData>
    <row r="1" spans="3:4" ht="12.75">
      <c r="C1" t="s">
        <v>18</v>
      </c>
      <c r="D1" t="s">
        <v>17</v>
      </c>
    </row>
    <row r="3" spans="1:4" ht="12.75">
      <c r="A3" s="25">
        <v>39968</v>
      </c>
      <c r="B3" s="3"/>
      <c r="C3" s="4"/>
      <c r="D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2010-09-14T08:47:38Z</cp:lastPrinted>
  <dcterms:created xsi:type="dcterms:W3CDTF">2010-09-12T12:37:06Z</dcterms:created>
  <dcterms:modified xsi:type="dcterms:W3CDTF">2010-09-14T11:34:45Z</dcterms:modified>
  <cp:category/>
  <cp:version/>
  <cp:contentType/>
  <cp:contentStatus/>
</cp:coreProperties>
</file>