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</sheets>
  <definedNames>
    <definedName name="EKIPA">'Sheet1'!$G$4:$G$9</definedName>
    <definedName name="TOTAL">'Sheet1'!$L$4:$L$9</definedName>
  </definedNames>
  <calcPr fullCalcOnLoad="1"/>
</workbook>
</file>

<file path=xl/sharedStrings.xml><?xml version="1.0" encoding="utf-8"?>
<sst xmlns="http://schemas.openxmlformats.org/spreadsheetml/2006/main" count="26" uniqueCount="22">
  <si>
    <t>KRISTAL-Zrenjanin</t>
  </si>
  <si>
    <t>SPARTAK-Debeljaca</t>
  </si>
  <si>
    <t>PARTIZAN-Beograd</t>
  </si>
  <si>
    <t>DINAMO-Pancevo</t>
  </si>
  <si>
    <t>VOJVODINA-Novi Sad</t>
  </si>
  <si>
    <t>BANAT-Kikinda</t>
  </si>
  <si>
    <t>1.SERIJA</t>
  </si>
  <si>
    <t>2.SERIJA</t>
  </si>
  <si>
    <t>3.SERIJA</t>
  </si>
  <si>
    <t>4.SERIJA</t>
  </si>
  <si>
    <t>TOTAL
CUNJEVI</t>
  </si>
  <si>
    <t>R/B</t>
  </si>
  <si>
    <t>EKIPA</t>
  </si>
  <si>
    <t>KONACAN POREDAK</t>
  </si>
  <si>
    <t>RANK</t>
  </si>
  <si>
    <t>R</t>
  </si>
  <si>
    <t>R1</t>
  </si>
  <si>
    <t>R1a</t>
  </si>
  <si>
    <t>R1b</t>
  </si>
  <si>
    <t>Tvoje rešenje</t>
  </si>
  <si>
    <t>Moj predlog rešenja</t>
  </si>
  <si>
    <t>Pomoćne kolone B,C,D,E sakrij da ne smetaju.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</si>
</sst>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/>
    </xf>
    <xf numFmtId="0" fontId="0" fillId="0" borderId="25" xfId="0" applyBorder="1" applyAlignment="1">
      <alignment horizontal="left" vertical="center"/>
    </xf>
    <xf numFmtId="0" fontId="0" fillId="0" borderId="28" xfId="0" applyBorder="1" applyAlignment="1">
      <alignment/>
    </xf>
    <xf numFmtId="0" fontId="1" fillId="0" borderId="14" xfId="0" applyFont="1" applyBorder="1" applyAlignment="1">
      <alignment/>
    </xf>
    <xf numFmtId="0" fontId="0" fillId="0" borderId="25" xfId="0" applyBorder="1" applyAlignment="1">
      <alignment/>
    </xf>
    <xf numFmtId="0" fontId="1" fillId="0" borderId="15" xfId="0" applyFont="1" applyBorder="1" applyAlignment="1">
      <alignment/>
    </xf>
    <xf numFmtId="0" fontId="0" fillId="0" borderId="27" xfId="0" applyBorder="1" applyAlignment="1">
      <alignment/>
    </xf>
    <xf numFmtId="0" fontId="1" fillId="0" borderId="16" xfId="0" applyFont="1" applyBorder="1" applyAlignment="1">
      <alignment/>
    </xf>
    <xf numFmtId="0" fontId="19" fillId="0" borderId="0" xfId="0" applyFont="1" applyAlignment="1">
      <alignment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8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2" max="2" width="2.28125" style="0" bestFit="1" customWidth="1"/>
    <col min="3" max="3" width="3.28125" style="0" bestFit="1" customWidth="1"/>
    <col min="4" max="5" width="4.28125" style="0" bestFit="1" customWidth="1"/>
    <col min="6" max="6" width="6.7109375" style="0" customWidth="1"/>
    <col min="7" max="7" width="21.00390625" style="0" customWidth="1"/>
    <col min="13" max="13" width="4.7109375" style="0" customWidth="1"/>
    <col min="14" max="14" width="3.57421875" style="0" customWidth="1"/>
    <col min="15" max="16" width="4.28125" style="0" customWidth="1"/>
  </cols>
  <sheetData>
    <row r="2" ht="13.5" thickBot="1"/>
    <row r="3" spans="2:12" s="1" customFormat="1" ht="26.25" customHeight="1" thickBot="1">
      <c r="B3" s="1" t="s">
        <v>15</v>
      </c>
      <c r="C3" s="1" t="s">
        <v>16</v>
      </c>
      <c r="D3" s="1" t="s">
        <v>17</v>
      </c>
      <c r="E3" s="1" t="s">
        <v>18</v>
      </c>
      <c r="F3" s="16" t="s">
        <v>11</v>
      </c>
      <c r="G3" s="17" t="s">
        <v>12</v>
      </c>
      <c r="H3" s="11" t="s">
        <v>6</v>
      </c>
      <c r="I3" s="4" t="s">
        <v>7</v>
      </c>
      <c r="J3" s="4" t="s">
        <v>8</v>
      </c>
      <c r="K3" s="4" t="s">
        <v>9</v>
      </c>
      <c r="L3" s="7" t="s">
        <v>10</v>
      </c>
    </row>
    <row r="4" spans="2:12" ht="13.5" thickTop="1">
      <c r="B4">
        <f>RANK(E4,$E$4:$E$9,1)</f>
        <v>3</v>
      </c>
      <c r="C4" s="31">
        <f>RANK(L4,TOTAL)</f>
        <v>3</v>
      </c>
      <c r="D4">
        <f>COUNTIF($C$4:C4,C4)</f>
        <v>1</v>
      </c>
      <c r="E4">
        <f>C4*10+D4</f>
        <v>31</v>
      </c>
      <c r="F4" s="18">
        <v>1</v>
      </c>
      <c r="G4" s="23" t="s">
        <v>0</v>
      </c>
      <c r="H4" s="12">
        <v>5123</v>
      </c>
      <c r="I4" s="5">
        <v>5011</v>
      </c>
      <c r="J4" s="5">
        <v>4913</v>
      </c>
      <c r="K4" s="5">
        <v>5178</v>
      </c>
      <c r="L4" s="8">
        <f aca="true" t="shared" si="0" ref="L4:L9">SUM(H4:K4)</f>
        <v>20225</v>
      </c>
    </row>
    <row r="5" spans="2:12" ht="12.75">
      <c r="B5">
        <f aca="true" t="shared" si="1" ref="B5:B11">RANK(E5,$E$4:$E$9,1)</f>
        <v>5</v>
      </c>
      <c r="C5" s="31">
        <f>RANK(L5,TOTAL)</f>
        <v>5</v>
      </c>
      <c r="D5">
        <f>COUNTIF($C$4:C5,C5)</f>
        <v>1</v>
      </c>
      <c r="E5">
        <f>C5*10+D5</f>
        <v>51</v>
      </c>
      <c r="F5" s="19">
        <v>2</v>
      </c>
      <c r="G5" s="24" t="s">
        <v>1</v>
      </c>
      <c r="H5" s="13">
        <v>5000</v>
      </c>
      <c r="I5" s="2">
        <v>5000</v>
      </c>
      <c r="J5" s="2">
        <v>5000</v>
      </c>
      <c r="K5" s="2">
        <v>5000</v>
      </c>
      <c r="L5" s="9">
        <f t="shared" si="0"/>
        <v>20000</v>
      </c>
    </row>
    <row r="6" spans="2:12" ht="12.75">
      <c r="B6">
        <f t="shared" si="1"/>
        <v>6</v>
      </c>
      <c r="C6" s="31">
        <f>RANK(L6,TOTAL)</f>
        <v>5</v>
      </c>
      <c r="D6">
        <f>COUNTIF($C$4:C6,C6)</f>
        <v>2</v>
      </c>
      <c r="E6">
        <f>C6*10+D6</f>
        <v>52</v>
      </c>
      <c r="F6" s="19">
        <v>3</v>
      </c>
      <c r="G6" s="20" t="s">
        <v>2</v>
      </c>
      <c r="H6" s="13">
        <v>5000</v>
      </c>
      <c r="I6" s="2">
        <v>5000</v>
      </c>
      <c r="J6" s="6">
        <v>5000</v>
      </c>
      <c r="K6" s="6">
        <v>5000</v>
      </c>
      <c r="L6" s="9">
        <f t="shared" si="0"/>
        <v>20000</v>
      </c>
    </row>
    <row r="7" spans="2:12" ht="12.75">
      <c r="B7">
        <f t="shared" si="1"/>
        <v>4</v>
      </c>
      <c r="C7" s="31">
        <f>RANK(L7,TOTAL)</f>
        <v>4</v>
      </c>
      <c r="D7">
        <f>COUNTIF($C$4:C7,C7)</f>
        <v>1</v>
      </c>
      <c r="E7">
        <f>C7*10+D7</f>
        <v>41</v>
      </c>
      <c r="F7" s="19">
        <v>4</v>
      </c>
      <c r="G7" s="20" t="s">
        <v>3</v>
      </c>
      <c r="H7" s="14">
        <v>4989</v>
      </c>
      <c r="I7" s="6">
        <v>4998</v>
      </c>
      <c r="J7" s="6">
        <v>5067</v>
      </c>
      <c r="K7" s="6">
        <v>5113</v>
      </c>
      <c r="L7" s="9">
        <f t="shared" si="0"/>
        <v>20167</v>
      </c>
    </row>
    <row r="8" spans="2:12" ht="12.75">
      <c r="B8">
        <f t="shared" si="1"/>
        <v>1</v>
      </c>
      <c r="C8" s="31">
        <f>RANK(L8,TOTAL)</f>
        <v>1</v>
      </c>
      <c r="D8">
        <f>COUNTIF($C$4:C8,C8)</f>
        <v>1</v>
      </c>
      <c r="E8">
        <f>C8*10+D8</f>
        <v>11</v>
      </c>
      <c r="F8" s="19">
        <v>5</v>
      </c>
      <c r="G8" s="20" t="s">
        <v>4</v>
      </c>
      <c r="H8" s="14">
        <v>4988</v>
      </c>
      <c r="I8" s="6">
        <v>5212</v>
      </c>
      <c r="J8" s="6">
        <v>5112</v>
      </c>
      <c r="K8" s="6">
        <v>5254</v>
      </c>
      <c r="L8" s="9">
        <f t="shared" si="0"/>
        <v>20566</v>
      </c>
    </row>
    <row r="9" spans="2:12" ht="13.5" thickBot="1">
      <c r="B9">
        <f t="shared" si="1"/>
        <v>2</v>
      </c>
      <c r="C9" s="31">
        <f>RANK(L9,TOTAL)</f>
        <v>2</v>
      </c>
      <c r="D9">
        <f>COUNTIF($C$4:C9,C9)</f>
        <v>1</v>
      </c>
      <c r="E9">
        <f>C9*10+D9</f>
        <v>21</v>
      </c>
      <c r="F9" s="21">
        <v>6</v>
      </c>
      <c r="G9" s="22" t="s">
        <v>5</v>
      </c>
      <c r="H9" s="15">
        <v>5125</v>
      </c>
      <c r="I9" s="3">
        <v>5001</v>
      </c>
      <c r="J9" s="3">
        <v>4894</v>
      </c>
      <c r="K9" s="3">
        <v>5289</v>
      </c>
      <c r="L9" s="10">
        <f t="shared" si="0"/>
        <v>20309</v>
      </c>
    </row>
    <row r="12" ht="13.5" thickBot="1">
      <c r="F12" s="35" t="s">
        <v>19</v>
      </c>
    </row>
    <row r="13" spans="6:8" s="1" customFormat="1" ht="26.25" thickBot="1">
      <c r="F13" s="16" t="s">
        <v>14</v>
      </c>
      <c r="G13" s="17" t="s">
        <v>13</v>
      </c>
      <c r="H13" s="7" t="s">
        <v>10</v>
      </c>
    </row>
    <row r="14" spans="6:8" ht="13.5" thickTop="1">
      <c r="F14" s="18">
        <v>1</v>
      </c>
      <c r="G14" s="25" t="str">
        <f aca="true" t="shared" si="2" ref="G14:G19">INDEX(EKIPA,MATCH(LARGE(TOTAL,F14),TOTAL,0),0)</f>
        <v>VOJVODINA-Novi Sad</v>
      </c>
      <c r="H14" s="26">
        <f aca="true" t="shared" si="3" ref="H14:H19">VLOOKUP(G14,$G$4:$L$9,6,FALSE)</f>
        <v>20566</v>
      </c>
    </row>
    <row r="15" spans="6:8" ht="12.75">
      <c r="F15" s="19">
        <v>2</v>
      </c>
      <c r="G15" s="27" t="str">
        <f t="shared" si="2"/>
        <v>BANAT-Kikinda</v>
      </c>
      <c r="H15" s="28">
        <f t="shared" si="3"/>
        <v>20309</v>
      </c>
    </row>
    <row r="16" spans="6:8" ht="12.75">
      <c r="F16" s="19">
        <v>3</v>
      </c>
      <c r="G16" s="27" t="str">
        <f t="shared" si="2"/>
        <v>KRISTAL-Zrenjanin</v>
      </c>
      <c r="H16" s="28">
        <f t="shared" si="3"/>
        <v>20225</v>
      </c>
    </row>
    <row r="17" spans="6:8" ht="12.75">
      <c r="F17" s="19">
        <v>4</v>
      </c>
      <c r="G17" s="27" t="str">
        <f t="shared" si="2"/>
        <v>DINAMO-Pancevo</v>
      </c>
      <c r="H17" s="28">
        <f t="shared" si="3"/>
        <v>20167</v>
      </c>
    </row>
    <row r="18" spans="6:8" ht="12.75">
      <c r="F18" s="19">
        <v>5</v>
      </c>
      <c r="G18" s="27" t="str">
        <f t="shared" si="2"/>
        <v>SPARTAK-Debeljaca</v>
      </c>
      <c r="H18" s="28">
        <f t="shared" si="3"/>
        <v>20000</v>
      </c>
    </row>
    <row r="19" spans="6:8" ht="13.5" thickBot="1">
      <c r="F19" s="21">
        <v>6</v>
      </c>
      <c r="G19" s="29" t="str">
        <f t="shared" si="2"/>
        <v>SPARTAK-Debeljaca</v>
      </c>
      <c r="H19" s="30">
        <f t="shared" si="3"/>
        <v>20000</v>
      </c>
    </row>
    <row r="21" ht="13.5" thickBot="1">
      <c r="F21" s="36" t="s">
        <v>20</v>
      </c>
    </row>
    <row r="22" spans="6:10" ht="26.25" thickBot="1">
      <c r="F22" s="16" t="s">
        <v>14</v>
      </c>
      <c r="G22" s="17" t="s">
        <v>13</v>
      </c>
      <c r="H22" s="7" t="s">
        <v>10</v>
      </c>
      <c r="J22" t="s">
        <v>21</v>
      </c>
    </row>
    <row r="23" spans="6:8" ht="13.5" thickTop="1">
      <c r="F23" s="18">
        <v>1</v>
      </c>
      <c r="G23" s="27" t="str">
        <f>VLOOKUP(F23,$B$4:$L$9,6,FALSE)</f>
        <v>VOJVODINA-Novi Sad</v>
      </c>
      <c r="H23" s="26">
        <f>VLOOKUP(F23,$B$4:$L$9,11,FALSE)</f>
        <v>20566</v>
      </c>
    </row>
    <row r="24" spans="6:8" ht="12.75">
      <c r="F24" s="32">
        <v>2</v>
      </c>
      <c r="G24" s="27" t="str">
        <f>VLOOKUP(F24,$B$4:$L$9,6,FALSE)</f>
        <v>BANAT-Kikinda</v>
      </c>
      <c r="H24" s="33">
        <f>VLOOKUP(F24,$B$4:$L$9,11,FALSE)</f>
        <v>20309</v>
      </c>
    </row>
    <row r="25" spans="6:8" ht="12.75">
      <c r="F25" s="19">
        <v>3</v>
      </c>
      <c r="G25" s="27" t="str">
        <f>VLOOKUP(F25,$B$4:$L$9,6,FALSE)</f>
        <v>KRISTAL-Zrenjanin</v>
      </c>
      <c r="H25" s="33">
        <f>VLOOKUP(F25,$B$4:$L$9,11,FALSE)</f>
        <v>20225</v>
      </c>
    </row>
    <row r="26" spans="6:8" ht="12.75">
      <c r="F26" s="19">
        <v>4</v>
      </c>
      <c r="G26" s="27" t="str">
        <f>VLOOKUP(F26,$B$4:$L$9,6,FALSE)</f>
        <v>DINAMO-Pancevo</v>
      </c>
      <c r="H26" s="33">
        <f>VLOOKUP(F26,$B$4:$L$9,11,FALSE)</f>
        <v>20167</v>
      </c>
    </row>
    <row r="27" spans="6:8" ht="12.75">
      <c r="F27" s="19">
        <v>5</v>
      </c>
      <c r="G27" s="27" t="str">
        <f>VLOOKUP(F27,$B$4:$L$9,6,FALSE)</f>
        <v>SPARTAK-Debeljaca</v>
      </c>
      <c r="H27" s="33">
        <f>VLOOKUP(F27,$B$4:$L$9,11,FALSE)</f>
        <v>20000</v>
      </c>
    </row>
    <row r="28" spans="6:8" ht="13.5" thickBot="1">
      <c r="F28" s="21">
        <v>6</v>
      </c>
      <c r="G28" s="29" t="str">
        <f>VLOOKUP(F28,$B$4:$L$9,6,FALSE)</f>
        <v>PARTIZAN-Beograd</v>
      </c>
      <c r="H28" s="34">
        <f>VLOOKUP(F28,$B$4:$L$9,11,FALSE)</f>
        <v>20000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2010-09-10T07:52:10Z</dcterms:created>
  <dcterms:modified xsi:type="dcterms:W3CDTF">2010-09-10T12:32:20Z</dcterms:modified>
  <cp:category/>
  <cp:version/>
  <cp:contentType/>
  <cp:contentStatus/>
</cp:coreProperties>
</file>