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536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<sst xmlns="http://schemas.openxmlformats.org/spreadsheetml/2006/main" count="13" uniqueCount="13">
  <si>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Angle of attack</t>
  </si>
  <si>
    <t>Tip Ratio</t>
  </si>
  <si>
    <t>Radius</t>
  </si>
  <si>
    <t>Blade Number</t>
  </si>
  <si>
    <t>Cord</t>
  </si>
  <si>
    <t>Angle</t>
  </si>
  <si>
    <t>Width</t>
  </si>
  <si>
    <t>Drop</t>
  </si>
  <si>
    <t>deg</t>
  </si>
  <si>
    <t>mm</t>
  </si>
  <si>
    <t>Blade Calculator</t>
  </si>
  <si>
    <t>Based on the formulars supplied by Hugh Piggott.</t>
  </si>
  <si>
    <t>http://www.thebackshed.com/Windmill/PropellerBlades.asp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</si>
</sst>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color indexed="8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0" xfId="0" applyFont="1" applyAlignment="1">
      <alignment/>
    </xf>
    <xf numFmtId="2" fontId="0" fillId="4" borderId="9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0" borderId="0" xfId="2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backshed.com/Windmill/images/profile.jpg" TargetMode="External" /><Relationship Id="rId3" Type="http://schemas.openxmlformats.org/officeDocument/2006/relationships/hyperlink" Target="http://www.thebackshed.com/Windmill/images/profile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thebackshed.com/Windmill/images/stations.jpg" TargetMode="External" /><Relationship Id="rId6" Type="http://schemas.openxmlformats.org/officeDocument/2006/relationships/hyperlink" Target="http://www.thebackshed.com/Windmill/images/stations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219075</xdr:rowOff>
    </xdr:from>
    <xdr:to>
      <xdr:col>13</xdr:col>
      <xdr:colOff>381000</xdr:colOff>
      <xdr:row>16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19075"/>
          <a:ext cx="34194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13</xdr:col>
      <xdr:colOff>419100</xdr:colOff>
      <xdr:row>29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2943225"/>
          <a:ext cx="3457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ackshed.com/Windmill/PropellerBlades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B1">
      <selection activeCell="H9" sqref="H9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16.421875" style="0" customWidth="1"/>
  </cols>
  <sheetData>
    <row r="1" ht="25.5">
      <c r="B1" s="11" t="s">
        <v>10</v>
      </c>
    </row>
    <row r="2" ht="13.5" thickBot="1"/>
    <row r="3" spans="2:7" ht="12.75">
      <c r="B3" s="1"/>
      <c r="C3" s="2"/>
      <c r="D3" s="2"/>
      <c r="E3" s="2"/>
      <c r="F3" s="2"/>
      <c r="G3" s="3"/>
    </row>
    <row r="4" spans="2:7" ht="12.75">
      <c r="B4" s="4"/>
      <c r="C4" s="5" t="s">
        <v>0</v>
      </c>
      <c r="D4" s="10">
        <v>5</v>
      </c>
      <c r="E4" s="5" t="s">
        <v>8</v>
      </c>
      <c r="F4" s="5"/>
      <c r="G4" s="6"/>
    </row>
    <row r="5" spans="2:7" ht="12.75">
      <c r="B5" s="4"/>
      <c r="C5" s="5" t="s">
        <v>1</v>
      </c>
      <c r="D5" s="10">
        <v>6</v>
      </c>
      <c r="E5" s="5"/>
      <c r="F5" s="5"/>
      <c r="G5" s="6"/>
    </row>
    <row r="6" spans="2:7" ht="12.75">
      <c r="B6" s="4"/>
      <c r="C6" s="5" t="s">
        <v>2</v>
      </c>
      <c r="D6" s="10">
        <v>1500</v>
      </c>
      <c r="E6" s="5" t="s">
        <v>9</v>
      </c>
      <c r="F6" s="5"/>
      <c r="G6" s="6"/>
    </row>
    <row r="7" spans="2:7" ht="12.75">
      <c r="B7" s="4"/>
      <c r="C7" s="5" t="s">
        <v>3</v>
      </c>
      <c r="D7" s="10">
        <v>3</v>
      </c>
      <c r="E7" s="5"/>
      <c r="F7" s="5"/>
      <c r="G7" s="6"/>
    </row>
    <row r="8" spans="2:7" ht="12.75">
      <c r="B8" s="4"/>
      <c r="C8" s="5"/>
      <c r="D8" s="5"/>
      <c r="E8" s="5"/>
      <c r="F8" s="5"/>
      <c r="G8" s="6"/>
    </row>
    <row r="9" spans="2:7" ht="12.75">
      <c r="B9" s="4"/>
      <c r="C9" s="5"/>
      <c r="D9" s="5"/>
      <c r="E9" s="5"/>
      <c r="F9" s="5"/>
      <c r="G9" s="6"/>
    </row>
    <row r="10" spans="2:7" ht="12.75">
      <c r="B10" s="4"/>
      <c r="C10" s="13" t="s">
        <v>4</v>
      </c>
      <c r="D10" s="13" t="s">
        <v>5</v>
      </c>
      <c r="E10" s="13" t="s">
        <v>6</v>
      </c>
      <c r="F10" s="13" t="s">
        <v>7</v>
      </c>
      <c r="G10" s="6"/>
    </row>
    <row r="11" spans="2:7" ht="12.75">
      <c r="B11" s="4">
        <v>100</v>
      </c>
      <c r="C11" s="12">
        <f>(16*3.14*D6*(D6/B11))/(9*D5*D5*D7)</f>
        <v>1162.962962962963</v>
      </c>
      <c r="D11" s="12">
        <f>(ATAN(2*D6/3/D5/B11))*57.3-D4</f>
        <v>54.0405921598431</v>
      </c>
      <c r="E11" s="12">
        <f aca="true" t="shared" si="0" ref="E11:E22">COS(D11/57.3)*C11</f>
        <v>682.9711357736595</v>
      </c>
      <c r="F11" s="12">
        <f aca="true" t="shared" si="1" ref="F11:F22">SIN(D11/57.3)*C11</f>
        <v>941.2934085202295</v>
      </c>
      <c r="G11" s="6"/>
    </row>
    <row r="12" spans="2:11" ht="12.75">
      <c r="B12" s="4">
        <v>200</v>
      </c>
      <c r="C12" s="12">
        <f>(16*3.14*D6*(D6/B12))/(9*D5*D5*D7)</f>
        <v>581.4814814814815</v>
      </c>
      <c r="D12" s="12">
        <f>(ATAN(2*D6/3/D5/B12))*57.3-D4</f>
        <v>34.80850322607109</v>
      </c>
      <c r="E12" s="12">
        <f t="shared" si="0"/>
        <v>477.44865500611115</v>
      </c>
      <c r="F12" s="12">
        <f t="shared" si="1"/>
        <v>331.9088657127947</v>
      </c>
      <c r="G12" s="6"/>
      <c r="K12" s="15"/>
    </row>
    <row r="13" spans="2:7" ht="12.75">
      <c r="B13" s="4">
        <v>300</v>
      </c>
      <c r="C13" s="12">
        <f>(16*3.14*D6*(D6/B13))/(9*D5*D5*D7)</f>
        <v>387.65432098765433</v>
      </c>
      <c r="D13" s="12">
        <f>(ATAN(2*D6/3/D5/B13))*57.3-D4</f>
        <v>24.056744301680904</v>
      </c>
      <c r="E13" s="12">
        <f t="shared" si="0"/>
        <v>353.9884016845605</v>
      </c>
      <c r="F13" s="12">
        <f t="shared" si="1"/>
        <v>158.0129236904678</v>
      </c>
      <c r="G13" s="6"/>
    </row>
    <row r="14" spans="2:7" ht="12.75">
      <c r="B14" s="4">
        <v>400</v>
      </c>
      <c r="C14" s="12">
        <f>(16*3.14*D6*(D6/B14))/(9*D5*D5*D7)</f>
        <v>290.74074074074076</v>
      </c>
      <c r="D14" s="12">
        <f>(ATAN(2*D6/3/D5/B14))*57.3-D4</f>
        <v>17.621531158796333</v>
      </c>
      <c r="E14" s="12">
        <f t="shared" si="0"/>
        <v>277.100298877176</v>
      </c>
      <c r="F14" s="12">
        <f t="shared" si="1"/>
        <v>88.00910571443373</v>
      </c>
      <c r="G14" s="6"/>
    </row>
    <row r="15" spans="2:7" ht="12.75">
      <c r="B15" s="4">
        <v>500</v>
      </c>
      <c r="C15" s="12">
        <f>(16*3.14*D6*(D6/B15))/(9*D5*D5*D7)</f>
        <v>232.59259259259258</v>
      </c>
      <c r="D15" s="12">
        <f>(ATAN(2*D6/3/D5/B15))*57.3-D4</f>
        <v>13.436306766927597</v>
      </c>
      <c r="E15" s="12">
        <f t="shared" si="0"/>
        <v>226.2271948434013</v>
      </c>
      <c r="F15" s="12">
        <f t="shared" si="1"/>
        <v>54.042302340199186</v>
      </c>
      <c r="G15" s="6"/>
    </row>
    <row r="16" spans="2:7" ht="12.75">
      <c r="B16" s="4">
        <v>600</v>
      </c>
      <c r="C16" s="12">
        <f>(16*3.14*D6*(D6/B16))/(9*D5*D5*D7)</f>
        <v>193.82716049382717</v>
      </c>
      <c r="D16" s="12">
        <f>(ATAN(2*D6/3/D5/B16))*57.3-D4</f>
        <v>10.525254524391492</v>
      </c>
      <c r="E16" s="12">
        <f t="shared" si="0"/>
        <v>190.56639818631206</v>
      </c>
      <c r="F16" s="12">
        <f t="shared" si="1"/>
        <v>35.40361602147154</v>
      </c>
      <c r="G16" s="6"/>
    </row>
    <row r="17" spans="2:7" ht="12.75">
      <c r="B17" s="4">
        <v>700</v>
      </c>
      <c r="C17" s="12">
        <f>(16*3.14*D6*(D6/B17))/(9*D5*D5*D7)</f>
        <v>166.13756613756615</v>
      </c>
      <c r="D17" s="12">
        <f>(ATAN(2*D6/3/D5/B17))*57.3-D4</f>
        <v>8.39348426378805</v>
      </c>
      <c r="E17" s="12">
        <f t="shared" si="0"/>
        <v>164.3583182434913</v>
      </c>
      <c r="F17" s="12">
        <f t="shared" si="1"/>
        <v>24.24941455551855</v>
      </c>
      <c r="G17" s="6"/>
    </row>
    <row r="18" spans="2:7" ht="12.75">
      <c r="B18" s="4">
        <v>800</v>
      </c>
      <c r="C18" s="12">
        <f>(16*3.14*D6*(D6/B18))/(9*D5*D5*D7)</f>
        <v>145.37037037037038</v>
      </c>
      <c r="D18" s="12">
        <f>(ATAN(2*D6/3/D5/B18))*57.3-D4</f>
        <v>6.769155800573671</v>
      </c>
      <c r="E18" s="12">
        <f t="shared" si="0"/>
        <v>144.35715787851834</v>
      </c>
      <c r="F18" s="12">
        <f t="shared" si="1"/>
        <v>17.133462897359426</v>
      </c>
      <c r="G18" s="6"/>
    </row>
    <row r="19" spans="2:7" ht="12.75">
      <c r="B19" s="4">
        <v>900</v>
      </c>
      <c r="C19" s="12">
        <f>(16*3.14*D6*(D6/B19))/(9*D5*D5*D7)</f>
        <v>129.21810699588477</v>
      </c>
      <c r="D19" s="12">
        <f>(ATAN(2*D6/3/D5/B19))*57.3-D4</f>
        <v>5.49224982914034</v>
      </c>
      <c r="E19" s="12">
        <f t="shared" si="0"/>
        <v>128.62497387582343</v>
      </c>
      <c r="F19" s="12">
        <f t="shared" si="1"/>
        <v>12.36670008707529</v>
      </c>
      <c r="G19" s="6"/>
    </row>
    <row r="20" spans="2:7" ht="12.75">
      <c r="B20" s="4">
        <v>1000</v>
      </c>
      <c r="C20" s="12">
        <f>(16*3.14*D6*(D6/B20))/(9*D5*D5*D7)</f>
        <v>116.29629629629629</v>
      </c>
      <c r="D20" s="12">
        <f>(ATAN(2*D6/3/D5/B20))*57.3-D4</f>
        <v>4.463019215858116</v>
      </c>
      <c r="E20" s="12">
        <f t="shared" si="0"/>
        <v>115.94371068298956</v>
      </c>
      <c r="F20" s="12">
        <f t="shared" si="1"/>
        <v>9.049004657704051</v>
      </c>
      <c r="G20" s="6"/>
    </row>
    <row r="21" spans="2:7" ht="12.75">
      <c r="B21" s="4">
        <v>1100</v>
      </c>
      <c r="C21" s="12">
        <f>(16*3.14*D6*(D6/B21))/(9*D5*D5*D7)</f>
        <v>105.72390572390572</v>
      </c>
      <c r="D21" s="12">
        <f>(ATAN(2*D6/3/D5/B21))*57.3-D4</f>
        <v>3.6162828248088097</v>
      </c>
      <c r="E21" s="12">
        <f t="shared" si="0"/>
        <v>105.5134239086644</v>
      </c>
      <c r="F21" s="12">
        <f t="shared" si="1"/>
        <v>6.667954453038401</v>
      </c>
      <c r="G21" s="6"/>
    </row>
    <row r="22" spans="2:7" ht="12.75">
      <c r="B22" s="4">
        <v>1200</v>
      </c>
      <c r="C22" s="12">
        <f>(16*3.14*D6*(D6/B22))/(9*D5*D5*D7)</f>
        <v>96.91358024691358</v>
      </c>
      <c r="D22" s="12">
        <f>(ATAN(2*D6/3/D5/B22))*57.3-D4</f>
        <v>2.9077451555758635</v>
      </c>
      <c r="E22" s="12">
        <f t="shared" si="0"/>
        <v>96.78882325922582</v>
      </c>
      <c r="F22" s="12">
        <f t="shared" si="1"/>
        <v>4.915864966544967</v>
      </c>
      <c r="G22" s="6"/>
    </row>
    <row r="23" spans="2:10" ht="13.5" thickBot="1">
      <c r="B23" s="7"/>
      <c r="C23" s="8"/>
      <c r="D23" s="8"/>
      <c r="E23" s="8"/>
      <c r="F23" s="8"/>
      <c r="G23" s="9"/>
      <c r="J23" s="16"/>
    </row>
    <row r="25" ht="12.75">
      <c r="B25" t="s">
        <v>11</v>
      </c>
    </row>
    <row r="26" ht="12.75">
      <c r="C26" s="14" t="s">
        <v>12</v>
      </c>
    </row>
  </sheetData>
  <hyperlinks>
    <hyperlink ref="C26" r:id="rId1" display="http://www.thebackshed.com/Windmill/PropellerBlades.asp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Littleford</dc:creator>
  <cp:keywords/>
  <dc:description/>
  <cp:lastModifiedBy>MUS Corp.</cp:lastModifiedBy>
  <dcterms:created xsi:type="dcterms:W3CDTF">2004-12-27T00:22:08Z</dcterms:created>
  <dcterms:modified xsi:type="dcterms:W3CDTF">2008-06-28T16:03:58Z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