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66" yWindow="0" windowWidth="12120" windowHeight="8520" activeTab="0"/>
  </bookViews>
  <sheets>
    <sheet name="7.5 Kw" sheetId="1" r:id="rId1"/>
  </sheets>
  <definedNames/>
  <calcPr fullCalcOnLoad="1"/>
</workbook>
</file>

<file path=xl/sharedStrings.xml><?xml version="1.0" encoding="utf-8"?>
<sst xmlns="http://schemas.openxmlformats.org/spreadsheetml/2006/main" count="34" uniqueCount="34">
  <si>
    <t>Weibull Performance Calculations</t>
  </si>
  <si>
    <t>Totals:</t>
  </si>
  <si>
    <t>1997, Bergey Windpower Co.</t>
  </si>
  <si>
    <t xml:space="preserve">Prosecna brz.vetra [m/s] = </t>
  </si>
  <si>
    <t xml:space="preserve">Prosecna mesecna brzina [K] = </t>
  </si>
  <si>
    <t xml:space="preserve"> Nadmorska visina [m] = </t>
  </si>
  <si>
    <t xml:space="preserve">vetar strmost Exp. = </t>
  </si>
  <si>
    <t xml:space="preserve">visina vetrometra [m] = </t>
  </si>
  <si>
    <t xml:space="preserve">visina tornja[m] = </t>
  </si>
  <si>
    <t xml:space="preserve">faktor turbulencije = </t>
  </si>
  <si>
    <t xml:space="preserve">faktor sigurnosti = </t>
  </si>
  <si>
    <t xml:space="preserve">sektor prosecna brzina vetra (m/s) = </t>
  </si>
  <si>
    <t xml:space="preserve">faktor gustine vazduha = </t>
  </si>
  <si>
    <t xml:space="preserve">prosecna izlazna snaga (W) = </t>
  </si>
  <si>
    <t xml:space="preserve">dnevni energijski izlaz (kWh) = </t>
  </si>
  <si>
    <t xml:space="preserve">godisnji energijski izlaz (kWh) = </t>
  </si>
  <si>
    <t xml:space="preserve">mesecni energijski izlaz = </t>
  </si>
  <si>
    <t xml:space="preserve">procenat vremena operacije (eksperimenta) = </t>
  </si>
  <si>
    <t xml:space="preserve">     1 m/s = 3.5999 km/h</t>
  </si>
  <si>
    <t>MODEL PERFORMANSE VETROGENERATORA</t>
  </si>
  <si>
    <t>Podatke uneo:</t>
  </si>
  <si>
    <t>Vase ime</t>
  </si>
  <si>
    <t>Lokacija:</t>
  </si>
  <si>
    <t>vasa lokacija</t>
  </si>
  <si>
    <t xml:space="preserve">Izvor podataka:    </t>
  </si>
  <si>
    <t>Vas izvor</t>
  </si>
  <si>
    <t xml:space="preserve">Datum:    </t>
  </si>
  <si>
    <t>Ulazni podaci:</t>
  </si>
  <si>
    <t>Rezultat:</t>
  </si>
  <si>
    <t>brzina vetra (m/s)</t>
  </si>
  <si>
    <t>snaga (W)</t>
  </si>
  <si>
    <t>verovatoca vetra (f)</t>
  </si>
  <si>
    <t>Net W @ V</t>
  </si>
  <si>
    <t>SWG7.5 verzija punjenja akumulatora</t>
  </si>
</sst>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
    <numFmt numFmtId="176" formatCode="#,#00"/>
    <numFmt numFmtId="177" formatCode="0.0000"/>
  </numFmts>
  <fonts count="16">
    <font>
      <sz val="10"/>
      <name val="Helv"/>
      <family val="0"/>
    </font>
    <font>
      <b/>
      <sz val="10"/>
      <name val="Geneva"/>
      <family val="0"/>
    </font>
    <font>
      <i/>
      <sz val="10"/>
      <name val="Geneva"/>
      <family val="0"/>
    </font>
    <font>
      <b/>
      <i/>
      <sz val="10"/>
      <name val="Geneva"/>
      <family val="0"/>
    </font>
    <font>
      <sz val="10"/>
      <name val="Geneva"/>
      <family val="0"/>
    </font>
    <font>
      <b/>
      <sz val="24"/>
      <name val="Arial"/>
      <family val="2"/>
    </font>
    <font>
      <sz val="10"/>
      <name val="Arial"/>
      <family val="2"/>
    </font>
    <font>
      <b/>
      <sz val="18"/>
      <name val="Arial"/>
      <family val="2"/>
    </font>
    <font>
      <b/>
      <sz val="10"/>
      <name val="Arial"/>
      <family val="2"/>
    </font>
    <font>
      <sz val="12"/>
      <name val="Arial"/>
      <family val="2"/>
    </font>
    <font>
      <b/>
      <sz val="12"/>
      <name val="Arial"/>
      <family val="2"/>
    </font>
    <font>
      <b/>
      <sz val="9"/>
      <name val="Arial"/>
      <family val="2"/>
    </font>
    <font>
      <sz val="8"/>
      <name val="Arial"/>
      <family val="2"/>
    </font>
    <font>
      <sz val="9"/>
      <name val="Arial"/>
      <family val="2"/>
    </font>
    <font>
      <b/>
      <sz val="36"/>
      <color indexed="8"/>
      <name val="Arial"/>
      <family val="2"/>
    </font>
    <font>
      <b/>
      <sz val="8"/>
      <color indexed="8"/>
      <name val="Arial"/>
      <family val="2"/>
    </font>
  </fonts>
  <fills count="2">
    <fill>
      <patternFill/>
    </fill>
    <fill>
      <patternFill patternType="gray125"/>
    </fill>
  </fills>
  <borders count="19">
    <border>
      <left/>
      <right/>
      <top/>
      <bottom/>
      <diagonal/>
    </border>
    <border>
      <left>
        <color indexed="63"/>
      </left>
      <right>
        <color indexed="63"/>
      </right>
      <top style="thick"/>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cellStyleXfs>
  <cellXfs count="83">
    <xf numFmtId="0" fontId="0" fillId="0" borderId="0" xfId="0" applyAlignment="1">
      <alignment/>
    </xf>
    <xf numFmtId="0" fontId="5" fillId="0" borderId="1" xfId="0" applyFont="1" applyBorder="1" applyAlignment="1">
      <alignment/>
    </xf>
    <xf numFmtId="0" fontId="6" fillId="0" borderId="1" xfId="0" applyFont="1" applyBorder="1" applyAlignment="1">
      <alignment/>
    </xf>
    <xf numFmtId="0" fontId="6" fillId="0" borderId="0" xfId="0" applyFont="1" applyAlignment="1">
      <alignment/>
    </xf>
    <xf numFmtId="0" fontId="7" fillId="0" borderId="2" xfId="0" applyFont="1" applyBorder="1" applyAlignment="1">
      <alignment/>
    </xf>
    <xf numFmtId="0" fontId="6" fillId="0" borderId="2" xfId="0" applyFont="1" applyBorder="1" applyAlignment="1">
      <alignment/>
    </xf>
    <xf numFmtId="0" fontId="6" fillId="0" borderId="3"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4" xfId="0" applyFont="1" applyBorder="1" applyAlignment="1">
      <alignment horizontal="right"/>
    </xf>
    <xf numFmtId="0" fontId="8" fillId="0" borderId="4" xfId="0" applyFont="1" applyBorder="1" applyAlignment="1">
      <alignment/>
    </xf>
    <xf numFmtId="0" fontId="6" fillId="0" borderId="4" xfId="0" applyFont="1" applyBorder="1" applyAlignment="1">
      <alignment/>
    </xf>
    <xf numFmtId="0" fontId="6" fillId="0" borderId="0" xfId="0" applyFont="1" applyBorder="1" applyAlignment="1">
      <alignment horizontal="right"/>
    </xf>
    <xf numFmtId="0" fontId="8" fillId="0" borderId="0" xfId="0" applyFont="1" applyBorder="1" applyAlignment="1">
      <alignment/>
    </xf>
    <xf numFmtId="14" fontId="8" fillId="0" borderId="0" xfId="0" applyNumberFormat="1" applyFont="1" applyBorder="1" applyAlignment="1">
      <alignment horizontal="left"/>
    </xf>
    <xf numFmtId="0" fontId="6" fillId="0" borderId="5" xfId="0" applyFont="1" applyBorder="1" applyAlignment="1">
      <alignment horizontal="right"/>
    </xf>
    <xf numFmtId="14" fontId="8" fillId="0" borderId="5" xfId="0" applyNumberFormat="1" applyFont="1" applyBorder="1" applyAlignment="1">
      <alignment horizontal="left"/>
    </xf>
    <xf numFmtId="0" fontId="6" fillId="0" borderId="5" xfId="0" applyFont="1" applyBorder="1" applyAlignment="1">
      <alignment/>
    </xf>
    <xf numFmtId="0" fontId="7" fillId="1" borderId="6" xfId="0" applyFont="1" applyFill="1" applyBorder="1" applyAlignment="1">
      <alignment horizontal="left"/>
    </xf>
    <xf numFmtId="0" fontId="9" fillId="1" borderId="7" xfId="0" applyFont="1" applyFill="1" applyBorder="1" applyAlignment="1">
      <alignment/>
    </xf>
    <xf numFmtId="0" fontId="9" fillId="0" borderId="0" xfId="0" applyFont="1" applyBorder="1" applyAlignment="1">
      <alignment/>
    </xf>
    <xf numFmtId="0" fontId="6" fillId="1" borderId="8" xfId="0" applyFont="1" applyFill="1" applyBorder="1" applyAlignment="1">
      <alignment/>
    </xf>
    <xf numFmtId="0" fontId="6" fillId="1" borderId="7" xfId="0" applyFont="1" applyFill="1" applyBorder="1" applyAlignment="1">
      <alignment/>
    </xf>
    <xf numFmtId="0" fontId="8" fillId="0" borderId="9" xfId="0" applyFont="1" applyBorder="1" applyAlignment="1">
      <alignment horizontal="right"/>
    </xf>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xf>
    <xf numFmtId="2" fontId="6" fillId="0" borderId="0" xfId="0" applyNumberFormat="1" applyFont="1" applyAlignment="1">
      <alignment horizontal="left"/>
    </xf>
    <xf numFmtId="2" fontId="6" fillId="0" borderId="10" xfId="0" applyNumberFormat="1" applyFont="1" applyBorder="1" applyAlignment="1">
      <alignment horizontal="left"/>
    </xf>
    <xf numFmtId="0" fontId="8" fillId="0" borderId="11" xfId="0" applyFont="1" applyBorder="1" applyAlignment="1">
      <alignment horizontal="right"/>
    </xf>
    <xf numFmtId="0" fontId="6" fillId="0" borderId="12" xfId="0" applyFont="1" applyBorder="1" applyAlignment="1">
      <alignment horizontal="left"/>
    </xf>
    <xf numFmtId="9" fontId="6" fillId="0" borderId="12" xfId="0" applyNumberFormat="1" applyFont="1" applyBorder="1" applyAlignment="1">
      <alignment horizontal="left"/>
    </xf>
    <xf numFmtId="3" fontId="6" fillId="0" borderId="12" xfId="0" applyNumberFormat="1" applyFont="1" applyBorder="1" applyAlignment="1">
      <alignment horizontal="left"/>
    </xf>
    <xf numFmtId="3" fontId="6" fillId="0" borderId="0" xfId="0" applyNumberFormat="1" applyFont="1" applyBorder="1" applyAlignment="1">
      <alignment horizontal="left"/>
    </xf>
    <xf numFmtId="2" fontId="6" fillId="0" borderId="12" xfId="0" applyNumberFormat="1" applyFont="1" applyBorder="1" applyAlignment="1">
      <alignment horizontal="left"/>
    </xf>
    <xf numFmtId="174" fontId="6" fillId="0" borderId="12" xfId="0" applyNumberFormat="1" applyFont="1" applyBorder="1" applyAlignment="1">
      <alignment horizontal="left"/>
    </xf>
    <xf numFmtId="2" fontId="6" fillId="0" borderId="0" xfId="0" applyNumberFormat="1" applyFont="1" applyBorder="1" applyAlignment="1">
      <alignment horizontal="left"/>
    </xf>
    <xf numFmtId="0" fontId="6" fillId="0" borderId="13" xfId="0" applyFont="1" applyBorder="1" applyAlignment="1">
      <alignment/>
    </xf>
    <xf numFmtId="0" fontId="10" fillId="0" borderId="13" xfId="0" applyFont="1" applyBorder="1" applyAlignment="1">
      <alignment horizontal="right"/>
    </xf>
    <xf numFmtId="175" fontId="6" fillId="0" borderId="14" xfId="0" applyNumberFormat="1" applyFont="1" applyBorder="1" applyAlignment="1">
      <alignment horizontal="left"/>
    </xf>
    <xf numFmtId="175" fontId="10" fillId="0" borderId="15" xfId="0" applyNumberFormat="1" applyFont="1" applyBorder="1" applyAlignment="1">
      <alignment horizontal="left"/>
    </xf>
    <xf numFmtId="3" fontId="6" fillId="0" borderId="0" xfId="0" applyNumberFormat="1" applyFont="1" applyAlignment="1">
      <alignment horizontal="left"/>
    </xf>
    <xf numFmtId="9" fontId="6" fillId="0" borderId="0" xfId="0" applyNumberFormat="1" applyFont="1" applyAlignment="1">
      <alignment horizontal="left"/>
    </xf>
    <xf numFmtId="172" fontId="6" fillId="0" borderId="12" xfId="0" applyNumberFormat="1" applyFont="1" applyBorder="1" applyAlignment="1">
      <alignment horizontal="left"/>
    </xf>
    <xf numFmtId="172" fontId="6" fillId="0" borderId="0" xfId="0" applyNumberFormat="1" applyFont="1" applyBorder="1" applyAlignment="1">
      <alignment horizontal="left"/>
    </xf>
    <xf numFmtId="0" fontId="6" fillId="0" borderId="16" xfId="0" applyFont="1" applyBorder="1" applyAlignment="1">
      <alignment/>
    </xf>
    <xf numFmtId="0" fontId="8" fillId="0" borderId="16" xfId="0" applyFont="1" applyBorder="1" applyAlignment="1">
      <alignment horizontal="right"/>
    </xf>
    <xf numFmtId="172" fontId="6" fillId="0" borderId="5" xfId="0" applyNumberFormat="1" applyFont="1" applyBorder="1" applyAlignment="1">
      <alignment horizontal="left"/>
    </xf>
    <xf numFmtId="172" fontId="6" fillId="0" borderId="17" xfId="0" applyNumberFormat="1" applyFont="1" applyBorder="1" applyAlignment="1">
      <alignment horizontal="left"/>
    </xf>
    <xf numFmtId="0" fontId="8" fillId="0" borderId="0" xfId="0" applyFont="1" applyBorder="1" applyAlignment="1">
      <alignment horizontal="right"/>
    </xf>
    <xf numFmtId="0" fontId="6" fillId="0" borderId="18" xfId="0" applyFont="1" applyBorder="1" applyAlignment="1">
      <alignment horizontal="right"/>
    </xf>
    <xf numFmtId="172" fontId="6" fillId="0" borderId="18" xfId="0" applyNumberFormat="1" applyFont="1" applyBorder="1" applyAlignment="1">
      <alignment horizontal="left"/>
    </xf>
    <xf numFmtId="0" fontId="6" fillId="0" borderId="18" xfId="0" applyFont="1" applyBorder="1" applyAlignment="1">
      <alignment/>
    </xf>
    <xf numFmtId="0" fontId="8" fillId="0" borderId="0" xfId="0" applyFont="1" applyAlignment="1">
      <alignment/>
    </xf>
    <xf numFmtId="0" fontId="11" fillId="0" borderId="0" xfId="0" applyFont="1" applyAlignment="1">
      <alignment/>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xf>
    <xf numFmtId="0" fontId="12" fillId="0" borderId="11" xfId="0" applyFont="1" applyBorder="1" applyAlignment="1">
      <alignment horizontal="center"/>
    </xf>
    <xf numFmtId="2" fontId="12" fillId="0" borderId="0" xfId="0" applyNumberFormat="1" applyFont="1" applyAlignment="1">
      <alignment horizontal="center"/>
    </xf>
    <xf numFmtId="3" fontId="12" fillId="0" borderId="0" xfId="0" applyNumberFormat="1" applyFont="1" applyAlignment="1">
      <alignment horizontal="center"/>
    </xf>
    <xf numFmtId="10" fontId="12" fillId="0" borderId="0" xfId="0" applyNumberFormat="1" applyFont="1" applyAlignment="1">
      <alignment horizontal="center"/>
    </xf>
    <xf numFmtId="174" fontId="12" fillId="0" borderId="12" xfId="0" applyNumberFormat="1" applyFont="1" applyBorder="1" applyAlignment="1">
      <alignment horizontal="center"/>
    </xf>
    <xf numFmtId="174" fontId="13" fillId="0" borderId="0" xfId="0" applyNumberFormat="1" applyFont="1" applyAlignment="1">
      <alignment horizontal="center"/>
    </xf>
    <xf numFmtId="174" fontId="13" fillId="0" borderId="0" xfId="0" applyNumberFormat="1" applyFont="1" applyBorder="1" applyAlignment="1">
      <alignment horizontal="center"/>
    </xf>
    <xf numFmtId="10" fontId="13" fillId="0" borderId="0" xfId="0" applyNumberFormat="1" applyFont="1" applyBorder="1" applyAlignment="1">
      <alignment horizontal="center"/>
    </xf>
    <xf numFmtId="0" fontId="12" fillId="0" borderId="16" xfId="0" applyFont="1" applyBorder="1" applyAlignment="1">
      <alignment horizontal="center"/>
    </xf>
    <xf numFmtId="2" fontId="12" fillId="0" borderId="5" xfId="0" applyNumberFormat="1" applyFont="1" applyBorder="1" applyAlignment="1">
      <alignment horizontal="center"/>
    </xf>
    <xf numFmtId="3" fontId="12" fillId="0" borderId="5" xfId="0" applyNumberFormat="1" applyFont="1" applyBorder="1" applyAlignment="1">
      <alignment horizontal="center"/>
    </xf>
    <xf numFmtId="10" fontId="12" fillId="0" borderId="5" xfId="0" applyNumberFormat="1" applyFont="1" applyBorder="1" applyAlignment="1">
      <alignment horizontal="center"/>
    </xf>
    <xf numFmtId="174" fontId="12" fillId="0" borderId="17" xfId="0" applyNumberFormat="1" applyFont="1" applyBorder="1" applyAlignment="1">
      <alignment horizontal="center"/>
    </xf>
    <xf numFmtId="0" fontId="12" fillId="0" borderId="0" xfId="0" applyFont="1" applyAlignment="1">
      <alignment/>
    </xf>
    <xf numFmtId="0" fontId="12" fillId="0" borderId="13" xfId="0" applyFont="1" applyBorder="1" applyAlignment="1">
      <alignment horizontal="right"/>
    </xf>
    <xf numFmtId="0" fontId="12" fillId="0" borderId="14" xfId="0" applyFont="1" applyBorder="1" applyAlignment="1">
      <alignment/>
    </xf>
    <xf numFmtId="10" fontId="12" fillId="0" borderId="14" xfId="0" applyNumberFormat="1" applyFont="1" applyBorder="1" applyAlignment="1">
      <alignment horizontal="center"/>
    </xf>
    <xf numFmtId="174" fontId="12" fillId="0" borderId="15" xfId="0" applyNumberFormat="1" applyFont="1" applyBorder="1" applyAlignment="1">
      <alignment horizontal="center"/>
    </xf>
    <xf numFmtId="0" fontId="13" fillId="0" borderId="0" xfId="0" applyFont="1" applyBorder="1" applyAlignment="1">
      <alignment/>
    </xf>
    <xf numFmtId="0" fontId="13" fillId="0" borderId="18" xfId="0" applyFont="1" applyBorder="1" applyAlignment="1">
      <alignment/>
    </xf>
    <xf numFmtId="0" fontId="6" fillId="0" borderId="0" xfId="0" applyFont="1" applyAlignment="1">
      <alignment horizontal="left"/>
    </xf>
    <xf numFmtId="0" fontId="13" fillId="0" borderId="18" xfId="0" applyFont="1" applyBorder="1" applyAlignment="1">
      <alignment horizontal="center"/>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xdr:row>
      <xdr:rowOff>95250</xdr:rowOff>
    </xdr:from>
    <xdr:to>
      <xdr:col>7</xdr:col>
      <xdr:colOff>495300</xdr:colOff>
      <xdr:row>6</xdr:row>
      <xdr:rowOff>152400</xdr:rowOff>
    </xdr:to>
    <xdr:sp>
      <xdr:nvSpPr>
        <xdr:cNvPr id="1" name="Text 3"/>
        <xdr:cNvSpPr txBox="1">
          <a:spLocks noChangeArrowheads="1"/>
        </xdr:cNvSpPr>
      </xdr:nvSpPr>
      <xdr:spPr>
        <a:xfrm>
          <a:off x="5372100" y="914400"/>
          <a:ext cx="18288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1" i="0" u="none" baseline="0">
              <a:solidFill>
                <a:srgbClr val="000000"/>
              </a:solidFill>
            </a:rPr>
            <a:t>7.5 kW</a:t>
          </a:r>
        </a:p>
      </xdr:txBody>
    </xdr:sp>
    <xdr:clientData/>
  </xdr:twoCellAnchor>
  <xdr:twoCellAnchor>
    <xdr:from>
      <xdr:col>6</xdr:col>
      <xdr:colOff>257175</xdr:colOff>
      <xdr:row>18</xdr:row>
      <xdr:rowOff>142875</xdr:rowOff>
    </xdr:from>
    <xdr:to>
      <xdr:col>10</xdr:col>
      <xdr:colOff>238125</xdr:colOff>
      <xdr:row>39</xdr:row>
      <xdr:rowOff>38100</xdr:rowOff>
    </xdr:to>
    <xdr:sp>
      <xdr:nvSpPr>
        <xdr:cNvPr id="2" name="Text 1"/>
        <xdr:cNvSpPr txBox="1">
          <a:spLocks noChangeArrowheads="1"/>
        </xdr:cNvSpPr>
      </xdr:nvSpPr>
      <xdr:spPr>
        <a:xfrm>
          <a:off x="6115050" y="3752850"/>
          <a:ext cx="2905125"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 racunice:
Verovatnoca (relativnost) brzine vetra se racuna tako sto se Weibull funkcija definisa prema prosecnoj brzini vetra, i faktoru oblika, K. Da bi olaksali kalkulaciju, brzina vetra je podeljena na nekoliko sektora od 1 m/s  (kolona 1).Sektor snage vetra (W, kolona 2) je pomnozen Weibullovom konstantom brzine vetra (f. Kolona 3).  Kontra efekat (net w, kolona 4) je dodat prosecnoj izlaznoj snazi turbine, koji dobijamo od brzine vetra u tom sektoru. Suma ovih vrednosti je prosecna snaga izlaza turbine, na 24-oro casovnoj osnovi. 
Najbolji rezultat se ostvaruje kada se meri prosecna mesecna brzina vetra. Ne preporucuje se merenje dnevno ili po satu.
</a:t>
          </a:r>
        </a:p>
      </xdr:txBody>
    </xdr:sp>
    <xdr:clientData/>
  </xdr:twoCellAnchor>
  <xdr:twoCellAnchor>
    <xdr:from>
      <xdr:col>0</xdr:col>
      <xdr:colOff>0</xdr:colOff>
      <xdr:row>42</xdr:row>
      <xdr:rowOff>133350</xdr:rowOff>
    </xdr:from>
    <xdr:to>
      <xdr:col>8</xdr:col>
      <xdr:colOff>685800</xdr:colOff>
      <xdr:row>60</xdr:row>
      <xdr:rowOff>85725</xdr:rowOff>
    </xdr:to>
    <xdr:sp>
      <xdr:nvSpPr>
        <xdr:cNvPr id="3" name="Text 2"/>
        <xdr:cNvSpPr txBox="1">
          <a:spLocks noChangeArrowheads="1"/>
        </xdr:cNvSpPr>
      </xdr:nvSpPr>
      <xdr:spPr>
        <a:xfrm>
          <a:off x="0" y="7381875"/>
          <a:ext cx="80200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rPr>
            <a:t>Uputstva:
Ulazne informacije:
Koristiti prosecnu mesecnu brzinu vetra K. Ukoliko ona nije poznata, uzeti za meru K sledece vrednosti: 2 (za kopnena mesta), 3 (za mesta blizu obale), 4 (za ostrvska mesta).
„vetar strmost“ tu je najbolje staviti 0.18. Ukoliko je grub terena ili ako su turbulencije jake, staviti 0.22. Za svaki ravan teren, ili otvoreno more staviti 0.110.
Visina vetrometra je za podatke koji se koriste za prosecnu brzinu vetra. Ukoliko je nepoznato, staviti vrednost 10.
Visina tornja zavisi od konstrukcije, do konstukcije. Primera radi: 24 metra.
Faktor turbulencije zavisi od mnogih stvari, te staviti 0.00 (0%) - 0.05 (5%) u vecini slucajeva.
U faktor sigurnosti staviti: 0.05 (5%) za vikend kuce, seoske kuce sa back-up (podrska) strujom.
0.15 (15%) - 0.25 (25%) za telekomunikacione „aplikacije“, sa back-up (podrska) strujom.
0.2 (20%) - 0.4 (40%) za visoko prioritetne lokacije bez back-up (podrska) struje. (trebalo bi da imaju solarne komponente)
Rezultati:
Stvarni rezultati mogu da variraju!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workbookViewId="0" topLeftCell="A1">
      <selection activeCell="K16" sqref="K16"/>
    </sheetView>
  </sheetViews>
  <sheetFormatPr defaultColWidth="9.140625" defaultRowHeight="12.75"/>
  <cols>
    <col min="1" max="1" width="29.7109375" style="3" customWidth="1"/>
    <col min="2" max="2" width="11.421875" style="3" customWidth="1"/>
    <col min="3" max="3" width="1.7109375" style="3" customWidth="1"/>
    <col min="4" max="4" width="33.00390625" style="3" customWidth="1"/>
    <col min="5" max="5" width="11.140625" style="3" customWidth="1"/>
    <col min="6" max="6" width="0.85546875" style="3" customWidth="1"/>
    <col min="7" max="7" width="12.7109375" style="3" customWidth="1"/>
    <col min="8" max="8" width="9.421875" style="3" customWidth="1"/>
    <col min="9" max="16384" width="10.8515625" style="3" customWidth="1"/>
  </cols>
  <sheetData>
    <row r="1" spans="1:8" ht="30.75" customHeight="1" thickBot="1" thickTop="1">
      <c r="A1" s="1" t="s">
        <v>19</v>
      </c>
      <c r="B1" s="2"/>
      <c r="C1" s="2"/>
      <c r="D1" s="2"/>
      <c r="E1" s="2"/>
      <c r="F1" s="2"/>
      <c r="G1" s="2"/>
      <c r="H1" s="2"/>
    </row>
    <row r="2" spans="1:8" ht="27" customHeight="1" thickBot="1">
      <c r="A2" s="4" t="s">
        <v>33</v>
      </c>
      <c r="B2" s="5"/>
      <c r="C2" s="5"/>
      <c r="D2" s="5"/>
      <c r="E2" s="5"/>
      <c r="F2" s="6"/>
      <c r="G2" s="6"/>
      <c r="H2" s="6"/>
    </row>
    <row r="3" spans="1:5" ht="6.75" customHeight="1">
      <c r="A3" s="7"/>
      <c r="B3" s="8"/>
      <c r="C3" s="8"/>
      <c r="D3" s="8"/>
      <c r="E3" s="8"/>
    </row>
    <row r="4" spans="1:5" ht="15" customHeight="1">
      <c r="A4" s="9" t="s">
        <v>20</v>
      </c>
      <c r="B4" s="10" t="s">
        <v>21</v>
      </c>
      <c r="C4" s="10"/>
      <c r="D4" s="11"/>
      <c r="E4" s="8"/>
    </row>
    <row r="5" spans="1:5" ht="15" customHeight="1">
      <c r="A5" s="12" t="s">
        <v>22</v>
      </c>
      <c r="B5" s="13" t="s">
        <v>23</v>
      </c>
      <c r="C5" s="13"/>
      <c r="D5" s="8"/>
      <c r="E5" s="8"/>
    </row>
    <row r="6" spans="1:5" ht="15" customHeight="1">
      <c r="A6" s="12" t="s">
        <v>24</v>
      </c>
      <c r="B6" s="14" t="s">
        <v>25</v>
      </c>
      <c r="C6" s="14"/>
      <c r="D6" s="8"/>
      <c r="E6" s="8"/>
    </row>
    <row r="7" spans="1:5" ht="15" customHeight="1">
      <c r="A7" s="15" t="s">
        <v>26</v>
      </c>
      <c r="B7" s="16">
        <f ca="1">NOW()</f>
        <v>38859.76543680556</v>
      </c>
      <c r="C7" s="16"/>
      <c r="D7" s="17"/>
      <c r="E7" s="8"/>
    </row>
    <row r="8" ht="10.5" customHeight="1"/>
    <row r="9" spans="1:7" ht="24.75" customHeight="1" thickBot="1">
      <c r="A9" s="18" t="s">
        <v>27</v>
      </c>
      <c r="B9" s="19"/>
      <c r="C9" s="20"/>
      <c r="D9" s="18" t="s">
        <v>28</v>
      </c>
      <c r="E9" s="21"/>
      <c r="F9" s="21"/>
      <c r="G9" s="22"/>
    </row>
    <row r="10" spans="1:8" ht="15" customHeight="1">
      <c r="A10" s="23" t="s">
        <v>3</v>
      </c>
      <c r="B10" s="24">
        <v>6</v>
      </c>
      <c r="C10" s="25"/>
      <c r="D10" s="26"/>
      <c r="E10" s="23" t="s">
        <v>11</v>
      </c>
      <c r="F10" s="27"/>
      <c r="G10" s="28">
        <f>B10*((B15/B14)^B13)</f>
        <v>6.800196430952778</v>
      </c>
      <c r="H10" s="3" t="s">
        <v>18</v>
      </c>
    </row>
    <row r="11" spans="1:7" ht="15" customHeight="1">
      <c r="A11" s="29" t="s">
        <v>4</v>
      </c>
      <c r="B11" s="30">
        <v>2</v>
      </c>
      <c r="C11" s="25"/>
      <c r="D11" s="26"/>
      <c r="E11" s="29" t="s">
        <v>12</v>
      </c>
      <c r="F11" s="27"/>
      <c r="G11" s="31">
        <f>-(B12*0.0000918)</f>
        <v>-0.024786</v>
      </c>
    </row>
    <row r="12" spans="1:7" ht="15" customHeight="1">
      <c r="A12" s="29" t="s">
        <v>5</v>
      </c>
      <c r="B12" s="32">
        <v>270</v>
      </c>
      <c r="C12" s="33"/>
      <c r="D12" s="26"/>
      <c r="E12" s="29" t="s">
        <v>13</v>
      </c>
      <c r="F12" s="27"/>
      <c r="G12" s="34">
        <f>SUM(E21:E40)</f>
        <v>2.414191952513722</v>
      </c>
    </row>
    <row r="13" spans="1:7" ht="15" customHeight="1">
      <c r="A13" s="29" t="s">
        <v>6</v>
      </c>
      <c r="B13" s="35">
        <v>0.143</v>
      </c>
      <c r="C13" s="36"/>
      <c r="D13" s="37"/>
      <c r="E13" s="38" t="s">
        <v>14</v>
      </c>
      <c r="F13" s="39"/>
      <c r="G13" s="40">
        <f>G12*24*(1-$B$17)</f>
        <v>57.940606860329325</v>
      </c>
    </row>
    <row r="14" spans="1:7" ht="15" customHeight="1">
      <c r="A14" s="29" t="s">
        <v>7</v>
      </c>
      <c r="B14" s="30">
        <v>10</v>
      </c>
      <c r="C14" s="25"/>
      <c r="D14" s="26"/>
      <c r="E14" s="29" t="s">
        <v>15</v>
      </c>
      <c r="F14" s="41"/>
      <c r="G14" s="32">
        <f>G13*365</f>
        <v>21148.321504020205</v>
      </c>
    </row>
    <row r="15" spans="1:7" ht="15" customHeight="1">
      <c r="A15" s="29" t="s">
        <v>8</v>
      </c>
      <c r="B15" s="30">
        <v>24</v>
      </c>
      <c r="C15" s="25"/>
      <c r="D15" s="26"/>
      <c r="E15" s="29" t="s">
        <v>16</v>
      </c>
      <c r="F15" s="42"/>
      <c r="G15" s="32">
        <f>G14/12</f>
        <v>1762.360125335017</v>
      </c>
    </row>
    <row r="16" spans="1:7" ht="15" customHeight="1">
      <c r="A16" s="29" t="s">
        <v>9</v>
      </c>
      <c r="B16" s="43">
        <v>0.1</v>
      </c>
      <c r="C16" s="44"/>
      <c r="D16" s="45"/>
      <c r="E16" s="46" t="s">
        <v>17</v>
      </c>
      <c r="F16" s="47"/>
      <c r="G16" s="48">
        <f>SUM(D24:D40)</f>
        <v>0.8106587070536657</v>
      </c>
    </row>
    <row r="17" spans="1:7" ht="15" customHeight="1">
      <c r="A17" s="46" t="s">
        <v>10</v>
      </c>
      <c r="B17" s="48">
        <v>0</v>
      </c>
      <c r="C17" s="44"/>
      <c r="D17" s="8"/>
      <c r="E17" s="49"/>
      <c r="F17" s="44"/>
      <c r="G17" s="33"/>
    </row>
    <row r="18" spans="1:8" ht="4.5" customHeight="1" thickBot="1">
      <c r="A18" s="50"/>
      <c r="B18" s="51"/>
      <c r="C18" s="51"/>
      <c r="D18" s="50"/>
      <c r="E18" s="51"/>
      <c r="F18" s="51"/>
      <c r="G18" s="52"/>
      <c r="H18" s="52"/>
    </row>
    <row r="19" spans="1:8" ht="15.75" customHeight="1" thickTop="1">
      <c r="A19" s="53" t="s">
        <v>0</v>
      </c>
      <c r="F19" s="54"/>
      <c r="G19" s="13"/>
      <c r="H19" s="12"/>
    </row>
    <row r="20" spans="1:8" s="60" customFormat="1" ht="12" customHeight="1">
      <c r="A20" s="55" t="s">
        <v>29</v>
      </c>
      <c r="B20" s="56" t="s">
        <v>30</v>
      </c>
      <c r="C20" s="56"/>
      <c r="D20" s="56" t="s">
        <v>31</v>
      </c>
      <c r="E20" s="57" t="s">
        <v>32</v>
      </c>
      <c r="F20" s="58"/>
      <c r="G20" s="59"/>
      <c r="H20" s="59"/>
    </row>
    <row r="21" spans="1:8" s="60" customFormat="1" ht="12.75">
      <c r="A21" s="61">
        <v>1</v>
      </c>
      <c r="B21" s="62">
        <v>0</v>
      </c>
      <c r="C21" s="63"/>
      <c r="D21" s="64">
        <f aca="true" t="shared" si="0" ref="D21:D40">($B$11/($G$10/0.89))*((A21/($G$10/0.89))^($B$11-1))*(EXP(-((A21/($G$10/0.89))^$B$11)))</f>
        <v>0.033676579620724595</v>
      </c>
      <c r="E21" s="65">
        <f aca="true" t="shared" si="1" ref="E21:E40">B21*D21</f>
        <v>0</v>
      </c>
      <c r="F21" s="66"/>
      <c r="G21" s="8"/>
      <c r="H21" s="67"/>
    </row>
    <row r="22" spans="1:8" s="60" customFormat="1" ht="12">
      <c r="A22" s="61">
        <v>2</v>
      </c>
      <c r="B22" s="62">
        <v>0</v>
      </c>
      <c r="C22" s="63"/>
      <c r="D22" s="64">
        <f t="shared" si="0"/>
        <v>0.06397946724188698</v>
      </c>
      <c r="E22" s="65">
        <f t="shared" si="1"/>
        <v>0</v>
      </c>
      <c r="F22" s="66"/>
      <c r="G22" s="68"/>
      <c r="H22" s="67"/>
    </row>
    <row r="23" spans="1:8" s="60" customFormat="1" ht="12">
      <c r="A23" s="61">
        <v>3</v>
      </c>
      <c r="B23" s="62">
        <v>0</v>
      </c>
      <c r="C23" s="63"/>
      <c r="D23" s="64">
        <f t="shared" si="0"/>
        <v>0.08809196382421769</v>
      </c>
      <c r="E23" s="65">
        <f t="shared" si="1"/>
        <v>0</v>
      </c>
      <c r="F23" s="66"/>
      <c r="G23" s="68"/>
      <c r="H23" s="67"/>
    </row>
    <row r="24" spans="1:8" s="60" customFormat="1" ht="12">
      <c r="A24" s="61">
        <v>4</v>
      </c>
      <c r="B24" s="62">
        <f>0.25*(1-$B$16)*(1+$G$11)</f>
        <v>0.21942315</v>
      </c>
      <c r="C24" s="63"/>
      <c r="D24" s="64">
        <f t="shared" si="0"/>
        <v>0.10418404305906939</v>
      </c>
      <c r="E24" s="65">
        <f t="shared" si="1"/>
        <v>0.022860390907756642</v>
      </c>
      <c r="F24" s="66"/>
      <c r="G24" s="68"/>
      <c r="H24" s="67"/>
    </row>
    <row r="25" spans="1:8" s="60" customFormat="1" ht="12">
      <c r="A25" s="61">
        <v>5</v>
      </c>
      <c r="B25" s="62">
        <f>0.8*(1-$B$16)*(1+$G$11)</f>
        <v>0.7021540800000001</v>
      </c>
      <c r="C25" s="63"/>
      <c r="D25" s="64">
        <f t="shared" si="0"/>
        <v>0.11162440682405378</v>
      </c>
      <c r="E25" s="65">
        <f t="shared" si="1"/>
        <v>0.07837753267908922</v>
      </c>
      <c r="F25" s="66"/>
      <c r="G25" s="68"/>
      <c r="H25" s="67"/>
    </row>
    <row r="26" spans="1:8" s="60" customFormat="1" ht="12">
      <c r="A26" s="61">
        <v>6</v>
      </c>
      <c r="B26" s="62">
        <f>1.65*(1-$B$16)*(1+$G$11)</f>
        <v>1.44819279</v>
      </c>
      <c r="C26" s="63"/>
      <c r="D26" s="64">
        <f t="shared" si="0"/>
        <v>0.11094560925552754</v>
      </c>
      <c r="E26" s="65">
        <f t="shared" si="1"/>
        <v>0.16067063140601226</v>
      </c>
      <c r="F26" s="66"/>
      <c r="G26" s="68"/>
      <c r="H26" s="67"/>
    </row>
    <row r="27" spans="1:8" s="60" customFormat="1" ht="12">
      <c r="A27" s="61">
        <v>7</v>
      </c>
      <c r="B27" s="62">
        <f>2.55*(1-$B$16)*(1+$G$11)</f>
        <v>2.23811613</v>
      </c>
      <c r="C27" s="63"/>
      <c r="D27" s="64">
        <f t="shared" si="0"/>
        <v>0.10359728734218336</v>
      </c>
      <c r="E27" s="65">
        <f t="shared" si="1"/>
        <v>0.2318627598247854</v>
      </c>
      <c r="F27" s="66"/>
      <c r="G27" s="68"/>
      <c r="H27" s="67"/>
    </row>
    <row r="28" spans="1:8" s="60" customFormat="1" ht="12">
      <c r="A28" s="61">
        <v>8</v>
      </c>
      <c r="B28" s="62">
        <f>3.65*(1-$B$16)*(1+$G$11)</f>
        <v>3.2035779900000003</v>
      </c>
      <c r="C28" s="63"/>
      <c r="D28" s="64">
        <f t="shared" si="0"/>
        <v>0.091570075166411</v>
      </c>
      <c r="E28" s="65">
        <f t="shared" si="1"/>
        <v>0.2933518773457599</v>
      </c>
      <c r="F28" s="66"/>
      <c r="G28" s="68"/>
      <c r="H28" s="67"/>
    </row>
    <row r="29" spans="1:8" s="60" customFormat="1" ht="12">
      <c r="A29" s="61">
        <v>9</v>
      </c>
      <c r="B29" s="62">
        <f>4.85*(1-$B$16)*(1+$G$11)</f>
        <v>4.256809110000001</v>
      </c>
      <c r="C29" s="63"/>
      <c r="D29" s="64">
        <f t="shared" si="0"/>
        <v>0.07699120173269983</v>
      </c>
      <c r="E29" s="65">
        <f t="shared" si="1"/>
        <v>0.32773684892560445</v>
      </c>
      <c r="F29" s="66"/>
      <c r="G29" s="68"/>
      <c r="H29" s="67"/>
    </row>
    <row r="30" spans="1:8" s="60" customFormat="1" ht="12">
      <c r="A30" s="61">
        <v>10</v>
      </c>
      <c r="B30" s="62">
        <f>6.15*(1-$B$16)*(1+$G$11)</f>
        <v>5.39780949</v>
      </c>
      <c r="C30" s="63"/>
      <c r="D30" s="64">
        <f t="shared" si="0"/>
        <v>0.06178106061106813</v>
      </c>
      <c r="E30" s="65">
        <f t="shared" si="1"/>
        <v>0.3334823952686888</v>
      </c>
      <c r="F30" s="66"/>
      <c r="G30" s="68"/>
      <c r="H30" s="67"/>
    </row>
    <row r="31" spans="1:8" s="60" customFormat="1" ht="12">
      <c r="A31" s="61">
        <v>11</v>
      </c>
      <c r="B31" s="62">
        <f>7.5*(1-$B$16)*(1+$G$11)</f>
        <v>6.582694500000001</v>
      </c>
      <c r="C31" s="63"/>
      <c r="D31" s="64">
        <f t="shared" si="0"/>
        <v>0.047427101193941085</v>
      </c>
      <c r="E31" s="65">
        <f t="shared" si="1"/>
        <v>0.3121981181802994</v>
      </c>
      <c r="F31" s="66"/>
      <c r="G31" s="68"/>
      <c r="H31" s="67"/>
    </row>
    <row r="32" spans="1:8" s="60" customFormat="1" ht="12">
      <c r="A32" s="61">
        <v>12</v>
      </c>
      <c r="B32" s="62">
        <f>8*(1-$B$16)*(1+$G$11)</f>
        <v>7.0215408</v>
      </c>
      <c r="C32" s="63"/>
      <c r="D32" s="64">
        <f t="shared" si="0"/>
        <v>0.03489116278640225</v>
      </c>
      <c r="E32" s="65">
        <f t="shared" si="1"/>
        <v>0.2449897230641651</v>
      </c>
      <c r="F32" s="66"/>
      <c r="G32" s="68"/>
      <c r="H32" s="67"/>
    </row>
    <row r="33" spans="1:8" s="60" customFormat="1" ht="12">
      <c r="A33" s="61">
        <v>13</v>
      </c>
      <c r="B33" s="62">
        <f>8*(1-$B$16)*(1+$G$11)</f>
        <v>7.0215408</v>
      </c>
      <c r="C33" s="63"/>
      <c r="D33" s="64">
        <f t="shared" si="0"/>
        <v>0.024631996599733266</v>
      </c>
      <c r="E33" s="65">
        <f t="shared" si="1"/>
        <v>0.1729545691104884</v>
      </c>
      <c r="F33" s="66"/>
      <c r="G33" s="68"/>
      <c r="H33" s="67"/>
    </row>
    <row r="34" spans="1:8" s="60" customFormat="1" ht="12">
      <c r="A34" s="61">
        <v>14</v>
      </c>
      <c r="B34" s="62">
        <f>8*(1-$B$16)*(1+$G$11)</f>
        <v>7.0215408</v>
      </c>
      <c r="C34" s="63"/>
      <c r="D34" s="64">
        <f t="shared" si="0"/>
        <v>0.016704294239016104</v>
      </c>
      <c r="E34" s="65">
        <f t="shared" si="1"/>
        <v>0.11728988353445653</v>
      </c>
      <c r="F34" s="66"/>
      <c r="G34" s="68"/>
      <c r="H34" s="67"/>
    </row>
    <row r="35" spans="1:8" s="60" customFormat="1" ht="12">
      <c r="A35" s="61">
        <v>15</v>
      </c>
      <c r="B35" s="62">
        <f>7*(1-$B$16)*(1+$G$11)</f>
        <v>6.1438482</v>
      </c>
      <c r="C35" s="63"/>
      <c r="D35" s="64">
        <f t="shared" si="0"/>
        <v>0.010890729015270236</v>
      </c>
      <c r="E35" s="65">
        <f t="shared" si="1"/>
        <v>0.06691098585715581</v>
      </c>
      <c r="F35" s="66"/>
      <c r="G35" s="68"/>
      <c r="H35" s="67"/>
    </row>
    <row r="36" spans="1:8" s="60" customFormat="1" ht="12">
      <c r="A36" s="61">
        <v>16</v>
      </c>
      <c r="B36" s="62">
        <f>5*(1-$B$16)*(1+$G$11)</f>
        <v>4.388463</v>
      </c>
      <c r="C36" s="63"/>
      <c r="D36" s="64">
        <f t="shared" si="0"/>
        <v>0.006830823097334141</v>
      </c>
      <c r="E36" s="65">
        <f t="shared" si="1"/>
        <v>0.029976814422196275</v>
      </c>
      <c r="F36" s="66"/>
      <c r="G36" s="68"/>
      <c r="H36" s="67"/>
    </row>
    <row r="37" spans="1:8" s="60" customFormat="1" ht="12">
      <c r="A37" s="61">
        <v>17</v>
      </c>
      <c r="B37" s="62">
        <f>2.7*(1-$B$16)*(1+$G$11)</f>
        <v>2.3697700200000003</v>
      </c>
      <c r="C37" s="63"/>
      <c r="D37" s="64">
        <f t="shared" si="0"/>
        <v>0.004123928291133993</v>
      </c>
      <c r="E37" s="65">
        <f t="shared" si="1"/>
        <v>0.009772761628959169</v>
      </c>
      <c r="F37" s="66"/>
      <c r="G37" s="68"/>
      <c r="H37" s="67"/>
    </row>
    <row r="38" spans="1:8" s="60" customFormat="1" ht="12">
      <c r="A38" s="61">
        <v>18</v>
      </c>
      <c r="B38" s="62">
        <f>3*(1-$B$16)*(1+$G$11)</f>
        <v>2.6330778</v>
      </c>
      <c r="C38" s="63"/>
      <c r="D38" s="64">
        <f t="shared" si="0"/>
        <v>0.0023975384565850465</v>
      </c>
      <c r="E38" s="65">
        <f t="shared" si="1"/>
        <v>0.00631290528468035</v>
      </c>
      <c r="F38" s="66"/>
      <c r="G38" s="68"/>
      <c r="H38" s="67"/>
    </row>
    <row r="39" spans="1:8" s="60" customFormat="1" ht="12">
      <c r="A39" s="61">
        <v>19</v>
      </c>
      <c r="B39" s="62">
        <f>3*(1-$B$16)*(1+$G$11)</f>
        <v>2.6330778</v>
      </c>
      <c r="C39" s="63"/>
      <c r="D39" s="64">
        <f t="shared" si="0"/>
        <v>0.0013427629096840503</v>
      </c>
      <c r="E39" s="65">
        <f t="shared" si="1"/>
        <v>0.003535599208152478</v>
      </c>
      <c r="F39" s="66"/>
      <c r="G39" s="68"/>
      <c r="H39" s="67"/>
    </row>
    <row r="40" spans="1:8" s="60" customFormat="1" ht="12">
      <c r="A40" s="69">
        <v>20</v>
      </c>
      <c r="B40" s="70">
        <f>3*(1-$B$16)*(1+$G$11)</f>
        <v>2.6330778</v>
      </c>
      <c r="C40" s="71"/>
      <c r="D40" s="72">
        <f t="shared" si="0"/>
        <v>0.0007246864735524603</v>
      </c>
      <c r="E40" s="73">
        <f t="shared" si="1"/>
        <v>0.0019081558654712703</v>
      </c>
      <c r="F40" s="66"/>
      <c r="G40" s="68"/>
      <c r="H40" s="67"/>
    </row>
    <row r="41" spans="1:8" s="60" customFormat="1" ht="12">
      <c r="A41" s="74" t="s">
        <v>2</v>
      </c>
      <c r="B41" s="75" t="s">
        <v>1</v>
      </c>
      <c r="C41" s="76"/>
      <c r="D41" s="77">
        <f>SUM(D21:D40)</f>
        <v>0.996406717740495</v>
      </c>
      <c r="E41" s="78">
        <f>SUM(E21:E40)</f>
        <v>2.414191952513722</v>
      </c>
      <c r="G41" s="68"/>
      <c r="H41" s="79"/>
    </row>
    <row r="42" spans="1:8" s="60" customFormat="1" ht="6" customHeight="1" thickBot="1">
      <c r="A42" s="52"/>
      <c r="B42" s="80"/>
      <c r="C42" s="80"/>
      <c r="D42" s="80"/>
      <c r="E42" s="80"/>
      <c r="F42" s="80"/>
      <c r="G42" s="80"/>
      <c r="H42" s="80"/>
    </row>
    <row r="43" spans="7:8" ht="13.5" thickTop="1">
      <c r="G43" s="8"/>
      <c r="H43" s="8"/>
    </row>
    <row r="54" ht="12.75">
      <c r="I54" s="81"/>
    </row>
    <row r="57" spans="1:8" ht="12.75">
      <c r="A57" s="8"/>
      <c r="B57" s="8"/>
      <c r="C57" s="8"/>
      <c r="D57" s="8"/>
      <c r="E57" s="8"/>
      <c r="F57" s="8"/>
      <c r="G57" s="8"/>
      <c r="H57" s="8"/>
    </row>
    <row r="58" spans="1:8" ht="12.75">
      <c r="A58" s="8"/>
      <c r="B58" s="8"/>
      <c r="C58" s="8"/>
      <c r="D58" s="8"/>
      <c r="E58" s="8"/>
      <c r="F58" s="8"/>
      <c r="G58" s="8"/>
      <c r="H58" s="8"/>
    </row>
    <row r="59" spans="1:3" ht="12.75">
      <c r="A59" s="8"/>
      <c r="B59" s="8"/>
      <c r="C59" s="8"/>
    </row>
    <row r="60" spans="1:8" ht="13.5" thickBot="1">
      <c r="A60" s="82"/>
      <c r="B60" s="82"/>
      <c r="C60" s="82"/>
      <c r="D60" s="52"/>
      <c r="E60" s="52"/>
      <c r="F60" s="52"/>
      <c r="G60" s="52"/>
      <c r="H60" s="52"/>
    </row>
    <row r="61" spans="1:3" ht="13.5" thickTop="1">
      <c r="A61" s="59"/>
      <c r="B61" s="68"/>
      <c r="C61" s="68"/>
    </row>
    <row r="62" spans="1:3" ht="12.75">
      <c r="A62" s="59"/>
      <c r="B62" s="68"/>
      <c r="C62" s="68"/>
    </row>
    <row r="63" spans="1:3" ht="12.75">
      <c r="A63" s="59"/>
      <c r="B63" s="68"/>
      <c r="C63" s="68"/>
    </row>
    <row r="64" spans="1:3" ht="12.75">
      <c r="A64" s="59"/>
      <c r="B64" s="68"/>
      <c r="C64" s="68"/>
    </row>
    <row r="65" spans="1:3" ht="12.75">
      <c r="A65" s="59"/>
      <c r="B65" s="68"/>
      <c r="C65" s="68"/>
    </row>
    <row r="66" spans="1:3" ht="12.75">
      <c r="A66" s="59"/>
      <c r="B66" s="68"/>
      <c r="C66" s="68"/>
    </row>
    <row r="67" spans="1:3" ht="12.75">
      <c r="A67" s="59"/>
      <c r="B67" s="68"/>
      <c r="C67" s="68"/>
    </row>
    <row r="68" spans="1:3" ht="12.75">
      <c r="A68" s="59"/>
      <c r="B68" s="68"/>
      <c r="C68" s="68"/>
    </row>
    <row r="69" spans="1:3" ht="12.75">
      <c r="A69" s="59"/>
      <c r="B69" s="68"/>
      <c r="C69" s="68"/>
    </row>
    <row r="70" spans="1:3" ht="12.75">
      <c r="A70" s="59"/>
      <c r="B70" s="68"/>
      <c r="C70" s="68"/>
    </row>
    <row r="71" spans="1:3" ht="12.75">
      <c r="A71" s="59"/>
      <c r="B71" s="68"/>
      <c r="C71" s="68"/>
    </row>
    <row r="72" spans="1:3" ht="12.75">
      <c r="A72" s="59"/>
      <c r="B72" s="68"/>
      <c r="C72" s="68"/>
    </row>
    <row r="73" spans="1:3" ht="12.75">
      <c r="A73" s="59"/>
      <c r="B73" s="68"/>
      <c r="C73" s="68"/>
    </row>
    <row r="74" spans="1:3" ht="12.75">
      <c r="A74" s="59"/>
      <c r="B74" s="68"/>
      <c r="C74" s="68"/>
    </row>
    <row r="75" spans="1:3" ht="12.75">
      <c r="A75" s="59"/>
      <c r="B75" s="68"/>
      <c r="C75" s="68"/>
    </row>
    <row r="76" spans="1:3" ht="12.75">
      <c r="A76" s="59"/>
      <c r="B76" s="68"/>
      <c r="C76" s="68"/>
    </row>
    <row r="77" spans="1:3" ht="12.75">
      <c r="A77" s="59"/>
      <c r="B77" s="68"/>
      <c r="C77" s="68"/>
    </row>
    <row r="78" spans="1:3" ht="12.75">
      <c r="A78" s="59"/>
      <c r="B78" s="68"/>
      <c r="C78" s="68"/>
    </row>
    <row r="79" spans="1:3" ht="12.75">
      <c r="A79" s="59"/>
      <c r="B79" s="68"/>
      <c r="C79" s="68"/>
    </row>
    <row r="80" spans="1:3" ht="12.75">
      <c r="A80" s="59"/>
      <c r="B80" s="68"/>
      <c r="C80" s="68"/>
    </row>
    <row r="81" spans="1:3" ht="12.75">
      <c r="A81" s="8"/>
      <c r="B81" s="8"/>
      <c r="C81" s="8"/>
    </row>
  </sheetData>
  <printOptions/>
  <pageMargins left="0.6" right="0.5" top="0.7" bottom="0.5" header="0.5" footer="0.5"/>
  <pageSetup fitToHeight="1" fitToWidth="1" orientation="portrait"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Mus-corp</cp:lastModifiedBy>
  <cp:lastPrinted>1999-05-04T18:34:19Z</cp:lastPrinted>
  <dcterms:created xsi:type="dcterms:W3CDTF">2008-09-18T09:01:03Z</dcterms:created>
  <dcterms:modified xsi:type="dcterms:W3CDTF">2010-05-23T16:23:28Z</dcterms:modified>
  <cp:category/>
  <cp:version/>
  <cp:contentType/>
  <cp:contentStatus/>
</cp:coreProperties>
</file>