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150" windowHeight="8070" activeTab="0"/>
  </bookViews>
  <sheets>
    <sheet name="materijal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<sst xmlns="http://schemas.openxmlformats.org/spreadsheetml/2006/main" count="61" uniqueCount="30">
  <si>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UKUPNO</t>
  </si>
  <si>
    <t>MATERIJAL</t>
  </si>
  <si>
    <t>KORICA</t>
  </si>
  <si>
    <t>gramatura</t>
  </si>
  <si>
    <t>tiraz</t>
  </si>
  <si>
    <t>A4</t>
  </si>
  <si>
    <t>A3</t>
  </si>
  <si>
    <t>A6</t>
  </si>
  <si>
    <t>A5</t>
  </si>
  <si>
    <t>A1</t>
  </si>
  <si>
    <t>A2</t>
  </si>
  <si>
    <t>format:</t>
  </si>
  <si>
    <t>B6</t>
  </si>
  <si>
    <t>B5</t>
  </si>
  <si>
    <t>B4</t>
  </si>
  <si>
    <t>B3</t>
  </si>
  <si>
    <t>B2</t>
  </si>
  <si>
    <t>B1</t>
  </si>
  <si>
    <t>A</t>
  </si>
  <si>
    <t>B</t>
  </si>
  <si>
    <t>tab. U B1</t>
  </si>
  <si>
    <t>tab u B1</t>
  </si>
  <si>
    <t>br. listova</t>
  </si>
  <si>
    <t>rastur</t>
  </si>
  <si>
    <t>cena/kg</t>
  </si>
  <si>
    <t>Povrsina</t>
  </si>
  <si>
    <t>Ukupno A1/B1</t>
  </si>
  <si>
    <t>tab. A1/B1</t>
  </si>
  <si>
    <t>tezina jednog tab.</t>
  </si>
  <si>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masa</t>
    </r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</si>
</sst>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1A]dddd\,\ d\.\ mmmm\ yyyy;@"/>
    <numFmt numFmtId="173" formatCode="0.0000"/>
  </numFmts>
  <fonts count="22"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20" borderId="0" xfId="0" applyFill="1" applyAlignment="1">
      <alignment vertical="center"/>
    </xf>
    <xf numFmtId="0" fontId="0" fillId="20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0" borderId="11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17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73" fontId="19" fillId="0" borderId="0" xfId="0" applyNumberFormat="1" applyFont="1" applyFill="1" applyAlignment="1">
      <alignment vertical="center"/>
    </xf>
    <xf numFmtId="0" fontId="0" fillId="2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16.7109375" style="1" customWidth="1"/>
    <col min="2" max="2" width="13.00390625" style="1" customWidth="1"/>
    <col min="3" max="3" width="9.421875" style="1" customWidth="1"/>
    <col min="4" max="4" width="11.28125" style="1" customWidth="1"/>
    <col min="5" max="6" width="10.8515625" style="1" bestFit="1" customWidth="1"/>
    <col min="7" max="7" width="7.00390625" style="1" bestFit="1" customWidth="1"/>
    <col min="8" max="8" width="7.8515625" style="1" customWidth="1"/>
    <col min="9" max="9" width="15.00390625" style="1" bestFit="1" customWidth="1"/>
    <col min="10" max="10" width="11.140625" style="1" bestFit="1" customWidth="1"/>
    <col min="12" max="12" width="6.00390625" style="1" customWidth="1"/>
    <col min="13" max="13" width="9.140625" style="1" bestFit="1" customWidth="1"/>
    <col min="14" max="16384" width="9.140625" style="1" customWidth="1"/>
  </cols>
  <sheetData>
    <row r="1" spans="1:16" ht="15">
      <c r="A1" s="24" t="s">
        <v>1</v>
      </c>
      <c r="B1" s="24"/>
      <c r="C1" s="24"/>
      <c r="D1" s="24"/>
      <c r="E1" s="24"/>
      <c r="F1" s="24"/>
      <c r="G1" s="24"/>
      <c r="H1" s="4"/>
      <c r="L1" s="3" t="s">
        <v>18</v>
      </c>
      <c r="M1" s="3" t="s">
        <v>19</v>
      </c>
      <c r="N1" s="7" t="s">
        <v>21</v>
      </c>
      <c r="P1">
        <v>1.05</v>
      </c>
    </row>
    <row r="2" spans="12:17" ht="15" customHeight="1">
      <c r="L2" s="1" t="s">
        <v>7</v>
      </c>
      <c r="M2" s="1" t="s">
        <v>12</v>
      </c>
      <c r="N2" s="1">
        <v>32</v>
      </c>
      <c r="P2">
        <v>1.1</v>
      </c>
      <c r="Q2" s="1">
        <v>12</v>
      </c>
    </row>
    <row r="3" spans="1:17" ht="15" customHeight="1">
      <c r="A3" s="2" t="s">
        <v>2</v>
      </c>
      <c r="L3" s="1" t="s">
        <v>8</v>
      </c>
      <c r="M3" s="1" t="s">
        <v>13</v>
      </c>
      <c r="N3" s="1">
        <v>16</v>
      </c>
      <c r="P3">
        <v>1.15</v>
      </c>
      <c r="Q3" s="1">
        <v>11</v>
      </c>
    </row>
    <row r="4" spans="1:17" ht="15" customHeight="1">
      <c r="A4" s="1" t="s">
        <v>11</v>
      </c>
      <c r="C4" s="1" t="s">
        <v>20</v>
      </c>
      <c r="D4" s="1" t="s">
        <v>4</v>
      </c>
      <c r="E4" s="1" t="s">
        <v>22</v>
      </c>
      <c r="F4" s="1" t="s">
        <v>27</v>
      </c>
      <c r="G4" s="1" t="s">
        <v>23</v>
      </c>
      <c r="H4" s="26" t="s">
        <v>26</v>
      </c>
      <c r="I4" s="26"/>
      <c r="K4" s="1"/>
      <c r="L4" s="1" t="s">
        <v>5</v>
      </c>
      <c r="M4" s="1" t="s">
        <v>14</v>
      </c>
      <c r="N4" s="1">
        <v>8</v>
      </c>
      <c r="P4">
        <v>1.2</v>
      </c>
      <c r="Q4" s="1">
        <v>10</v>
      </c>
    </row>
    <row r="5" spans="1:17" ht="15" customHeight="1">
      <c r="A5" s="18" t="s">
        <v>18</v>
      </c>
      <c r="B5" s="19" t="s">
        <v>19</v>
      </c>
      <c r="J5" s="16"/>
      <c r="L5" s="1" t="s">
        <v>6</v>
      </c>
      <c r="M5" s="1" t="s">
        <v>15</v>
      </c>
      <c r="N5" s="1">
        <v>4</v>
      </c>
      <c r="Q5" s="1">
        <v>9</v>
      </c>
    </row>
    <row r="6" spans="1:17" s="3" customFormat="1" ht="15" customHeight="1">
      <c r="A6" s="3" t="s">
        <v>9</v>
      </c>
      <c r="B6" s="3" t="s">
        <v>14</v>
      </c>
      <c r="C6" s="8">
        <f>VLOOKUP(B6,M2:N7,2,FALSE)</f>
        <v>8</v>
      </c>
      <c r="D6" s="1">
        <v>4000</v>
      </c>
      <c r="E6" s="1">
        <v>1</v>
      </c>
      <c r="F6" s="1">
        <f>(D6*E6)/C6</f>
        <v>500</v>
      </c>
      <c r="G6" s="1">
        <v>1.05</v>
      </c>
      <c r="H6" s="26">
        <f>F6*G6</f>
        <v>525</v>
      </c>
      <c r="I6" s="26"/>
      <c r="L6" s="3" t="s">
        <v>10</v>
      </c>
      <c r="M6" s="3" t="s">
        <v>16</v>
      </c>
      <c r="N6" s="3">
        <v>2</v>
      </c>
      <c r="Q6" s="3">
        <v>8</v>
      </c>
    </row>
    <row r="7" spans="12:17" s="3" customFormat="1" ht="15" customHeight="1">
      <c r="L7" s="3" t="s">
        <v>9</v>
      </c>
      <c r="M7" s="3" t="s">
        <v>17</v>
      </c>
      <c r="N7" s="3">
        <v>1</v>
      </c>
      <c r="Q7" s="3">
        <v>7</v>
      </c>
    </row>
    <row r="8" spans="1:9" s="3" customFormat="1" ht="15" customHeight="1">
      <c r="A8" s="3" t="s">
        <v>3</v>
      </c>
      <c r="B8" s="25" t="s">
        <v>28</v>
      </c>
      <c r="C8" s="25"/>
      <c r="D8" s="3" t="s">
        <v>29</v>
      </c>
      <c r="E8" s="3" t="s">
        <v>24</v>
      </c>
      <c r="F8" s="17"/>
      <c r="G8" s="17"/>
      <c r="H8" s="28" t="s">
        <v>0</v>
      </c>
      <c r="I8" s="28"/>
    </row>
    <row r="9" spans="1:23" s="3" customFormat="1" ht="15" customHeight="1">
      <c r="A9" s="3">
        <v>70</v>
      </c>
      <c r="B9" s="18">
        <f>VLOOKUP(A9,L9:W26,VLOOKUP(A6,L2:Q7,6,FALSE),FALSE)</f>
        <v>0.034972</v>
      </c>
      <c r="C9" s="19">
        <f>VLOOKUP(A9,L28:W45,VLOOKUP(B6,M2:Q7,5,FALSE),FALSE)</f>
        <v>0.006181000000000001</v>
      </c>
      <c r="H9" s="27"/>
      <c r="I9" s="27"/>
      <c r="L9" s="23" t="s">
        <v>18</v>
      </c>
      <c r="M9" s="23"/>
      <c r="N9" s="23"/>
      <c r="O9" s="23"/>
      <c r="P9" s="9" t="s">
        <v>25</v>
      </c>
      <c r="Q9" s="6"/>
      <c r="R9" s="10" t="s">
        <v>9</v>
      </c>
      <c r="S9" s="10" t="s">
        <v>10</v>
      </c>
      <c r="T9" s="10" t="s">
        <v>6</v>
      </c>
      <c r="U9" s="10" t="s">
        <v>5</v>
      </c>
      <c r="V9" s="10" t="s">
        <v>8</v>
      </c>
      <c r="W9" s="10" t="s">
        <v>7</v>
      </c>
    </row>
    <row r="10" spans="12:23" s="3" customFormat="1" ht="15">
      <c r="L10" s="3">
        <v>70</v>
      </c>
      <c r="M10" s="15" t="s">
        <v>9</v>
      </c>
      <c r="N10" s="3">
        <v>0.841</v>
      </c>
      <c r="O10" s="3">
        <v>0.594</v>
      </c>
      <c r="P10" s="11">
        <f aca="true" t="shared" si="0" ref="P10:P15">N10*O10</f>
        <v>0.49955399999999994</v>
      </c>
      <c r="Q10" s="12">
        <v>0.07</v>
      </c>
      <c r="R10" s="14">
        <f>Q10*0.4996</f>
        <v>0.034972</v>
      </c>
      <c r="S10" s="14">
        <f aca="true" t="shared" si="1" ref="S10:S16">Q10*0.2495</f>
        <v>0.017465</v>
      </c>
      <c r="T10" s="14">
        <f>Q10*0.1247</f>
        <v>0.008729</v>
      </c>
      <c r="U10" s="14">
        <f>Q10*0.0624</f>
        <v>0.004368</v>
      </c>
      <c r="V10" s="14">
        <f>Q10*0.0311</f>
        <v>0.002177</v>
      </c>
      <c r="W10" s="14">
        <f>Q10*0.0155</f>
        <v>0.001085</v>
      </c>
    </row>
    <row r="11" spans="1:23" s="3" customFormat="1" ht="15">
      <c r="A11" s="20"/>
      <c r="B11" s="20"/>
      <c r="C11" s="20"/>
      <c r="D11" s="20"/>
      <c r="E11" s="20"/>
      <c r="F11" s="20"/>
      <c r="G11" s="20"/>
      <c r="H11" s="20"/>
      <c r="I11" s="20"/>
      <c r="L11" s="3">
        <v>80</v>
      </c>
      <c r="M11" s="15" t="s">
        <v>10</v>
      </c>
      <c r="N11" s="3">
        <v>0.594</v>
      </c>
      <c r="O11" s="3">
        <v>0.42</v>
      </c>
      <c r="P11" s="11">
        <f t="shared" si="0"/>
        <v>0.24947999999999998</v>
      </c>
      <c r="Q11" s="13">
        <v>0.08</v>
      </c>
      <c r="R11" s="14">
        <f>Q11*0.4996</f>
        <v>0.039968</v>
      </c>
      <c r="S11" s="14">
        <f t="shared" si="1"/>
        <v>0.019960000000000002</v>
      </c>
      <c r="T11" s="14">
        <f>Q11*0.1247</f>
        <v>0.009976</v>
      </c>
      <c r="U11" s="14">
        <f>Q11*0.0624</f>
        <v>0.004992</v>
      </c>
      <c r="V11" s="14">
        <f>Q11*0.0311</f>
        <v>0.002488</v>
      </c>
      <c r="W11" s="14">
        <f>Q11*0.0155</f>
        <v>0.00124</v>
      </c>
    </row>
    <row r="12" spans="1:23" ht="15">
      <c r="A12" s="20"/>
      <c r="B12" s="20"/>
      <c r="C12" s="20"/>
      <c r="D12" s="20"/>
      <c r="E12" s="20"/>
      <c r="F12" s="20"/>
      <c r="G12" s="20"/>
      <c r="H12" s="21"/>
      <c r="I12" s="21"/>
      <c r="L12" s="3">
        <v>90</v>
      </c>
      <c r="M12" s="15" t="s">
        <v>6</v>
      </c>
      <c r="N12" s="3">
        <v>0.42</v>
      </c>
      <c r="O12" s="3">
        <v>0.297</v>
      </c>
      <c r="P12" s="11">
        <f t="shared" si="0"/>
        <v>0.12473999999999999</v>
      </c>
      <c r="Q12" s="13">
        <v>0.09</v>
      </c>
      <c r="R12" s="14">
        <f aca="true" t="shared" si="2" ref="R12:R26">Q12*0.4996</f>
        <v>0.044964</v>
      </c>
      <c r="S12" s="11">
        <f t="shared" si="1"/>
        <v>0.022455</v>
      </c>
      <c r="T12" s="14">
        <f aca="true" t="shared" si="3" ref="T12:T26">Q12*0.1247</f>
        <v>0.011223</v>
      </c>
      <c r="U12" s="14">
        <f aca="true" t="shared" si="4" ref="U12:U26">Q12*0.0624</f>
        <v>0.0056159999999999995</v>
      </c>
      <c r="V12" s="14">
        <f aca="true" t="shared" si="5" ref="V12:V26">Q12*0.0311</f>
        <v>0.002799</v>
      </c>
      <c r="W12" s="14">
        <f aca="true" t="shared" si="6" ref="W12:W26">Q12*0.0155</f>
        <v>0.001395</v>
      </c>
    </row>
    <row r="13" spans="1:23" ht="15">
      <c r="A13" s="20"/>
      <c r="B13" s="20"/>
      <c r="C13" s="20"/>
      <c r="D13" s="20"/>
      <c r="E13" s="20"/>
      <c r="F13" s="20"/>
      <c r="G13" s="20"/>
      <c r="H13" s="20"/>
      <c r="I13" s="20"/>
      <c r="L13" s="3">
        <v>100</v>
      </c>
      <c r="M13" s="15" t="s">
        <v>5</v>
      </c>
      <c r="N13" s="1">
        <v>0.297</v>
      </c>
      <c r="O13" s="3">
        <v>0.21</v>
      </c>
      <c r="P13" s="11">
        <f t="shared" si="0"/>
        <v>0.062369999999999995</v>
      </c>
      <c r="Q13" s="13">
        <v>0.1</v>
      </c>
      <c r="R13" s="14">
        <f t="shared" si="2"/>
        <v>0.049960000000000004</v>
      </c>
      <c r="S13" s="14">
        <f t="shared" si="1"/>
        <v>0.02495</v>
      </c>
      <c r="T13" s="14">
        <f t="shared" si="3"/>
        <v>0.012470000000000002</v>
      </c>
      <c r="U13" s="14">
        <f t="shared" si="4"/>
        <v>0.00624</v>
      </c>
      <c r="V13" s="14">
        <f t="shared" si="5"/>
        <v>0.00311</v>
      </c>
      <c r="W13" s="14">
        <f t="shared" si="6"/>
        <v>0.0015500000000000002</v>
      </c>
    </row>
    <row r="14" spans="1:23" ht="15">
      <c r="A14" s="20"/>
      <c r="B14" s="20"/>
      <c r="C14" s="20"/>
      <c r="D14" s="20"/>
      <c r="E14" s="20"/>
      <c r="F14" s="20"/>
      <c r="G14" s="20"/>
      <c r="H14" s="21"/>
      <c r="I14" s="21"/>
      <c r="L14" s="3">
        <v>115</v>
      </c>
      <c r="M14" s="15" t="s">
        <v>8</v>
      </c>
      <c r="N14" s="1">
        <v>0.21</v>
      </c>
      <c r="O14" s="3">
        <v>0.148</v>
      </c>
      <c r="P14" s="11">
        <f t="shared" si="0"/>
        <v>0.031079999999999997</v>
      </c>
      <c r="Q14" s="13">
        <v>0.115</v>
      </c>
      <c r="R14" s="14">
        <f t="shared" si="2"/>
        <v>0.057454</v>
      </c>
      <c r="S14" s="14">
        <f t="shared" si="1"/>
        <v>0.028692500000000003</v>
      </c>
      <c r="T14" s="14">
        <f t="shared" si="3"/>
        <v>0.0143405</v>
      </c>
      <c r="U14" s="14">
        <f t="shared" si="4"/>
        <v>0.007176</v>
      </c>
      <c r="V14" s="14">
        <f t="shared" si="5"/>
        <v>0.0035765000000000003</v>
      </c>
      <c r="W14" s="14">
        <f t="shared" si="6"/>
        <v>0.0017825</v>
      </c>
    </row>
    <row r="15" spans="1:23" ht="15">
      <c r="A15" s="20"/>
      <c r="B15" s="20"/>
      <c r="C15" s="20"/>
      <c r="D15" s="20"/>
      <c r="E15" s="20"/>
      <c r="F15" s="20"/>
      <c r="G15" s="20"/>
      <c r="H15" s="20"/>
      <c r="I15" s="20"/>
      <c r="L15" s="1">
        <v>130</v>
      </c>
      <c r="M15" s="15" t="s">
        <v>7</v>
      </c>
      <c r="N15" s="1">
        <v>0.148</v>
      </c>
      <c r="O15" s="3">
        <v>0.105</v>
      </c>
      <c r="P15" s="11">
        <f t="shared" si="0"/>
        <v>0.015539999999999998</v>
      </c>
      <c r="Q15" s="13">
        <v>0.13</v>
      </c>
      <c r="R15" s="14">
        <f t="shared" si="2"/>
        <v>0.064948</v>
      </c>
      <c r="S15" s="14">
        <f t="shared" si="1"/>
        <v>0.032435</v>
      </c>
      <c r="T15" s="14">
        <f t="shared" si="3"/>
        <v>0.016211</v>
      </c>
      <c r="U15" s="14">
        <f t="shared" si="4"/>
        <v>0.008112</v>
      </c>
      <c r="V15" s="14">
        <f t="shared" si="5"/>
        <v>0.004043</v>
      </c>
      <c r="W15" s="14">
        <f t="shared" si="6"/>
        <v>0.002015</v>
      </c>
    </row>
    <row r="16" spans="1:23" ht="15">
      <c r="A16" s="20"/>
      <c r="B16" s="22"/>
      <c r="C16" s="22"/>
      <c r="D16" s="20"/>
      <c r="E16" s="20"/>
      <c r="F16" s="20"/>
      <c r="G16" s="20"/>
      <c r="H16" s="21"/>
      <c r="I16" s="21"/>
      <c r="L16" s="1">
        <v>150</v>
      </c>
      <c r="M16" s="5"/>
      <c r="N16"/>
      <c r="O16"/>
      <c r="P16" s="5"/>
      <c r="Q16" s="13">
        <v>0.15</v>
      </c>
      <c r="R16" s="14">
        <f t="shared" si="2"/>
        <v>0.07493999999999999</v>
      </c>
      <c r="S16" s="14">
        <f t="shared" si="1"/>
        <v>0.037425</v>
      </c>
      <c r="T16" s="14">
        <f t="shared" si="3"/>
        <v>0.018705</v>
      </c>
      <c r="U16" s="14">
        <f t="shared" si="4"/>
        <v>0.009359999999999999</v>
      </c>
      <c r="V16" s="14">
        <f t="shared" si="5"/>
        <v>0.004665</v>
      </c>
      <c r="W16" s="14">
        <f t="shared" si="6"/>
        <v>0.002325</v>
      </c>
    </row>
    <row r="17" spans="1:23" ht="15">
      <c r="A17" s="20"/>
      <c r="B17" s="20"/>
      <c r="C17" s="20"/>
      <c r="D17" s="20"/>
      <c r="E17" s="20"/>
      <c r="F17" s="20"/>
      <c r="G17" s="20"/>
      <c r="H17" s="21"/>
      <c r="I17" s="21"/>
      <c r="L17" s="1">
        <v>170</v>
      </c>
      <c r="M17" s="5"/>
      <c r="N17"/>
      <c r="O17"/>
      <c r="P17" s="5"/>
      <c r="Q17" s="13">
        <v>0.17</v>
      </c>
      <c r="R17" s="14">
        <f t="shared" si="2"/>
        <v>0.08493200000000001</v>
      </c>
      <c r="S17" s="14">
        <f aca="true" t="shared" si="7" ref="S17:S26">Q17*0.2495</f>
        <v>0.042415</v>
      </c>
      <c r="T17" s="14">
        <f t="shared" si="3"/>
        <v>0.021199000000000003</v>
      </c>
      <c r="U17" s="14">
        <f t="shared" si="4"/>
        <v>0.010608000000000001</v>
      </c>
      <c r="V17" s="14">
        <f t="shared" si="5"/>
        <v>0.005287</v>
      </c>
      <c r="W17" s="14">
        <f t="shared" si="6"/>
        <v>0.002635</v>
      </c>
    </row>
    <row r="18" spans="1:23" ht="15">
      <c r="A18" s="20"/>
      <c r="B18" s="20"/>
      <c r="C18" s="20"/>
      <c r="D18" s="20"/>
      <c r="E18" s="20"/>
      <c r="F18" s="20"/>
      <c r="G18" s="20"/>
      <c r="H18" s="20"/>
      <c r="I18" s="20"/>
      <c r="L18" s="1">
        <v>200</v>
      </c>
      <c r="M18" s="5"/>
      <c r="N18"/>
      <c r="O18"/>
      <c r="P18" s="5"/>
      <c r="Q18" s="13">
        <v>0.2</v>
      </c>
      <c r="R18" s="14">
        <f t="shared" si="2"/>
        <v>0.09992000000000001</v>
      </c>
      <c r="S18" s="14">
        <f t="shared" si="7"/>
        <v>0.0499</v>
      </c>
      <c r="T18" s="14">
        <f t="shared" si="3"/>
        <v>0.024940000000000004</v>
      </c>
      <c r="U18" s="14">
        <f t="shared" si="4"/>
        <v>0.01248</v>
      </c>
      <c r="V18" s="14">
        <f t="shared" si="5"/>
        <v>0.00622</v>
      </c>
      <c r="W18" s="14">
        <f t="shared" si="6"/>
        <v>0.0031000000000000003</v>
      </c>
    </row>
    <row r="19" spans="12:23" ht="15">
      <c r="L19" s="1">
        <v>220</v>
      </c>
      <c r="M19" s="5"/>
      <c r="N19"/>
      <c r="O19"/>
      <c r="P19" s="5"/>
      <c r="Q19" s="13">
        <v>0.22</v>
      </c>
      <c r="R19" s="14">
        <f t="shared" si="2"/>
        <v>0.109912</v>
      </c>
      <c r="S19" s="14">
        <f t="shared" si="7"/>
        <v>0.05489</v>
      </c>
      <c r="T19" s="14">
        <f t="shared" si="3"/>
        <v>0.027434</v>
      </c>
      <c r="U19" s="14">
        <f t="shared" si="4"/>
        <v>0.013727999999999999</v>
      </c>
      <c r="V19" s="14">
        <f t="shared" si="5"/>
        <v>0.006842</v>
      </c>
      <c r="W19" s="14">
        <f t="shared" si="6"/>
        <v>0.00341</v>
      </c>
    </row>
    <row r="20" spans="12:23" ht="15">
      <c r="L20" s="1">
        <v>250</v>
      </c>
      <c r="M20" s="5"/>
      <c r="N20"/>
      <c r="O20"/>
      <c r="P20" s="5"/>
      <c r="Q20" s="13">
        <v>0.25</v>
      </c>
      <c r="R20" s="14">
        <f t="shared" si="2"/>
        <v>0.1249</v>
      </c>
      <c r="S20" s="14">
        <f t="shared" si="7"/>
        <v>0.062375</v>
      </c>
      <c r="T20" s="14">
        <f t="shared" si="3"/>
        <v>0.031175</v>
      </c>
      <c r="U20" s="14">
        <f t="shared" si="4"/>
        <v>0.0156</v>
      </c>
      <c r="V20" s="14">
        <f t="shared" si="5"/>
        <v>0.007775</v>
      </c>
      <c r="W20" s="14">
        <f t="shared" si="6"/>
        <v>0.003875</v>
      </c>
    </row>
    <row r="21" spans="12:23" ht="15">
      <c r="L21" s="1">
        <v>280</v>
      </c>
      <c r="M21" s="5"/>
      <c r="N21"/>
      <c r="O21"/>
      <c r="P21" s="5"/>
      <c r="Q21" s="13">
        <v>0.28</v>
      </c>
      <c r="R21" s="14">
        <f t="shared" si="2"/>
        <v>0.139888</v>
      </c>
      <c r="S21" s="14">
        <f t="shared" si="7"/>
        <v>0.06986</v>
      </c>
      <c r="T21" s="14">
        <f t="shared" si="3"/>
        <v>0.034916</v>
      </c>
      <c r="U21" s="14">
        <f t="shared" si="4"/>
        <v>0.017472</v>
      </c>
      <c r="V21" s="14">
        <f t="shared" si="5"/>
        <v>0.008708</v>
      </c>
      <c r="W21" s="14">
        <f t="shared" si="6"/>
        <v>0.00434</v>
      </c>
    </row>
    <row r="22" spans="12:23" ht="15">
      <c r="L22" s="1">
        <v>300</v>
      </c>
      <c r="M22" s="5"/>
      <c r="N22"/>
      <c r="O22"/>
      <c r="P22" s="5"/>
      <c r="Q22" s="13">
        <v>0.3</v>
      </c>
      <c r="R22" s="14">
        <f t="shared" si="2"/>
        <v>0.14987999999999999</v>
      </c>
      <c r="S22" s="14">
        <f t="shared" si="7"/>
        <v>0.07485</v>
      </c>
      <c r="T22" s="14">
        <f t="shared" si="3"/>
        <v>0.03741</v>
      </c>
      <c r="U22" s="14">
        <f t="shared" si="4"/>
        <v>0.018719999999999997</v>
      </c>
      <c r="V22" s="14">
        <f t="shared" si="5"/>
        <v>0.00933</v>
      </c>
      <c r="W22" s="14">
        <f t="shared" si="6"/>
        <v>0.00465</v>
      </c>
    </row>
    <row r="23" spans="12:23" ht="15">
      <c r="L23" s="1">
        <v>320</v>
      </c>
      <c r="M23" s="5"/>
      <c r="N23"/>
      <c r="O23"/>
      <c r="P23" s="5"/>
      <c r="Q23" s="13">
        <v>0.32</v>
      </c>
      <c r="R23" s="14">
        <f t="shared" si="2"/>
        <v>0.159872</v>
      </c>
      <c r="S23" s="14">
        <f t="shared" si="7"/>
        <v>0.07984000000000001</v>
      </c>
      <c r="T23" s="14">
        <f t="shared" si="3"/>
        <v>0.039904</v>
      </c>
      <c r="U23" s="14">
        <f t="shared" si="4"/>
        <v>0.019968</v>
      </c>
      <c r="V23" s="14">
        <f t="shared" si="5"/>
        <v>0.009952</v>
      </c>
      <c r="W23" s="14">
        <f t="shared" si="6"/>
        <v>0.00496</v>
      </c>
    </row>
    <row r="24" spans="12:26" ht="15">
      <c r="L24" s="1">
        <v>350</v>
      </c>
      <c r="M24" s="5"/>
      <c r="N24"/>
      <c r="O24"/>
      <c r="P24" s="5"/>
      <c r="Q24" s="13">
        <v>0.35</v>
      </c>
      <c r="R24" s="14">
        <f t="shared" si="2"/>
        <v>0.17486</v>
      </c>
      <c r="S24" s="14">
        <f t="shared" si="7"/>
        <v>0.087325</v>
      </c>
      <c r="T24" s="14">
        <f t="shared" si="3"/>
        <v>0.043644999999999996</v>
      </c>
      <c r="U24" s="14">
        <f t="shared" si="4"/>
        <v>0.02184</v>
      </c>
      <c r="V24" s="14">
        <f t="shared" si="5"/>
        <v>0.010884999999999999</v>
      </c>
      <c r="W24" s="14">
        <f t="shared" si="6"/>
        <v>0.005424999999999999</v>
      </c>
      <c r="Y24"/>
      <c r="Z24"/>
    </row>
    <row r="25" spans="12:23" ht="15">
      <c r="L25" s="1">
        <v>400</v>
      </c>
      <c r="M25" s="5"/>
      <c r="N25"/>
      <c r="O25"/>
      <c r="P25" s="5"/>
      <c r="Q25" s="13">
        <v>0.4</v>
      </c>
      <c r="R25" s="14">
        <f t="shared" si="2"/>
        <v>0.19984000000000002</v>
      </c>
      <c r="S25" s="14">
        <f t="shared" si="7"/>
        <v>0.0998</v>
      </c>
      <c r="T25" s="14">
        <f t="shared" si="3"/>
        <v>0.04988000000000001</v>
      </c>
      <c r="U25" s="14">
        <f t="shared" si="4"/>
        <v>0.02496</v>
      </c>
      <c r="V25" s="14">
        <f t="shared" si="5"/>
        <v>0.01244</v>
      </c>
      <c r="W25" s="14">
        <f t="shared" si="6"/>
        <v>0.006200000000000001</v>
      </c>
    </row>
    <row r="26" spans="12:23" ht="15">
      <c r="L26" s="1">
        <v>450</v>
      </c>
      <c r="M26" s="5"/>
      <c r="N26"/>
      <c r="O26"/>
      <c r="P26" s="5"/>
      <c r="Q26" s="13">
        <v>0.45</v>
      </c>
      <c r="R26" s="14">
        <f t="shared" si="2"/>
        <v>0.22482</v>
      </c>
      <c r="S26" s="14">
        <f t="shared" si="7"/>
        <v>0.112275</v>
      </c>
      <c r="T26" s="14">
        <f t="shared" si="3"/>
        <v>0.056115000000000005</v>
      </c>
      <c r="U26" s="14">
        <f t="shared" si="4"/>
        <v>0.02808</v>
      </c>
      <c r="V26" s="14">
        <f t="shared" si="5"/>
        <v>0.013995</v>
      </c>
      <c r="W26" s="14">
        <f t="shared" si="6"/>
        <v>0.006975</v>
      </c>
    </row>
    <row r="28" spans="12:23" ht="15">
      <c r="L28" s="23" t="s">
        <v>19</v>
      </c>
      <c r="M28" s="23"/>
      <c r="N28" s="23"/>
      <c r="O28" s="23"/>
      <c r="P28" s="9" t="s">
        <v>25</v>
      </c>
      <c r="Q28" s="6"/>
      <c r="R28" s="10" t="s">
        <v>17</v>
      </c>
      <c r="S28" s="10" t="s">
        <v>16</v>
      </c>
      <c r="T28" s="10" t="s">
        <v>15</v>
      </c>
      <c r="U28" s="10" t="s">
        <v>14</v>
      </c>
      <c r="V28" s="10" t="s">
        <v>13</v>
      </c>
      <c r="W28" s="10" t="s">
        <v>12</v>
      </c>
    </row>
    <row r="29" spans="12:23" ht="15">
      <c r="L29" s="3">
        <v>70</v>
      </c>
      <c r="M29" s="15" t="s">
        <v>17</v>
      </c>
      <c r="N29" s="3">
        <v>1</v>
      </c>
      <c r="O29" s="3">
        <v>0.707</v>
      </c>
      <c r="P29" s="11">
        <f aca="true" t="shared" si="8" ref="P29:P34">N29*O29</f>
        <v>0.707</v>
      </c>
      <c r="Q29" s="13">
        <v>0.07</v>
      </c>
      <c r="R29" s="14">
        <f>Q29*0.707</f>
        <v>0.04949</v>
      </c>
      <c r="S29" s="14">
        <f>Q29*0.3535</f>
        <v>0.024745</v>
      </c>
      <c r="T29" s="14">
        <f>Q29*0.1765</f>
        <v>0.012355</v>
      </c>
      <c r="U29" s="14">
        <f>Q29*0.0883</f>
        <v>0.006181000000000001</v>
      </c>
      <c r="V29" s="14">
        <f>Q29*0.044</f>
        <v>0.0030800000000000003</v>
      </c>
      <c r="W29" s="14">
        <f>Q29*0.022</f>
        <v>0.0015400000000000001</v>
      </c>
    </row>
    <row r="30" spans="12:23" ht="15">
      <c r="L30" s="3">
        <v>80</v>
      </c>
      <c r="M30" s="15" t="s">
        <v>16</v>
      </c>
      <c r="N30" s="3">
        <v>0.707</v>
      </c>
      <c r="O30" s="3">
        <v>0.5</v>
      </c>
      <c r="P30" s="11">
        <f t="shared" si="8"/>
        <v>0.3535</v>
      </c>
      <c r="Q30" s="13">
        <v>0.08</v>
      </c>
      <c r="R30" s="14">
        <f aca="true" t="shared" si="9" ref="R30:R45">Q30*0.707</f>
        <v>0.05656</v>
      </c>
      <c r="S30" s="14">
        <f aca="true" t="shared" si="10" ref="S30:S45">Q30*0.3535</f>
        <v>0.02828</v>
      </c>
      <c r="T30" s="14">
        <f aca="true" t="shared" si="11" ref="T30:T45">Q30*0.1765</f>
        <v>0.014119999999999999</v>
      </c>
      <c r="U30" s="14">
        <f aca="true" t="shared" si="12" ref="U30:U45">Q30*0.0883</f>
        <v>0.007064000000000001</v>
      </c>
      <c r="V30" s="14">
        <f aca="true" t="shared" si="13" ref="V30:V45">Q30*0.044</f>
        <v>0.0035199999999999997</v>
      </c>
      <c r="W30" s="14">
        <f aca="true" t="shared" si="14" ref="W30:W45">Q30*0.022</f>
        <v>0.0017599999999999998</v>
      </c>
    </row>
    <row r="31" spans="12:23" ht="15">
      <c r="L31" s="3">
        <v>90</v>
      </c>
      <c r="M31" s="15" t="s">
        <v>15</v>
      </c>
      <c r="N31" s="3">
        <v>0.5</v>
      </c>
      <c r="O31" s="3">
        <v>0.353</v>
      </c>
      <c r="P31" s="11">
        <f t="shared" si="8"/>
        <v>0.1765</v>
      </c>
      <c r="Q31" s="13">
        <v>0.09</v>
      </c>
      <c r="R31" s="14">
        <f t="shared" si="9"/>
        <v>0.06362999999999999</v>
      </c>
      <c r="S31" s="14">
        <f t="shared" si="10"/>
        <v>0.031814999999999996</v>
      </c>
      <c r="T31" s="14">
        <f t="shared" si="11"/>
        <v>0.015885</v>
      </c>
      <c r="U31" s="14">
        <f t="shared" si="12"/>
        <v>0.007947</v>
      </c>
      <c r="V31" s="14">
        <f t="shared" si="13"/>
        <v>0.00396</v>
      </c>
      <c r="W31" s="14">
        <f t="shared" si="14"/>
        <v>0.00198</v>
      </c>
    </row>
    <row r="32" spans="12:23" ht="15">
      <c r="L32" s="3">
        <v>100</v>
      </c>
      <c r="M32" s="15" t="s">
        <v>14</v>
      </c>
      <c r="N32" s="3">
        <v>0.353</v>
      </c>
      <c r="O32" s="3">
        <v>0.25</v>
      </c>
      <c r="P32" s="11">
        <f t="shared" si="8"/>
        <v>0.08825</v>
      </c>
      <c r="Q32" s="13">
        <v>0.1</v>
      </c>
      <c r="R32" s="14">
        <f t="shared" si="9"/>
        <v>0.0707</v>
      </c>
      <c r="S32" s="14">
        <f t="shared" si="10"/>
        <v>0.03535</v>
      </c>
      <c r="T32" s="14">
        <f t="shared" si="11"/>
        <v>0.01765</v>
      </c>
      <c r="U32" s="14">
        <f t="shared" si="12"/>
        <v>0.008830000000000001</v>
      </c>
      <c r="V32" s="14">
        <f t="shared" si="13"/>
        <v>0.0044</v>
      </c>
      <c r="W32" s="14">
        <f t="shared" si="14"/>
        <v>0.0022</v>
      </c>
    </row>
    <row r="33" spans="12:23" ht="15">
      <c r="L33" s="3">
        <v>115</v>
      </c>
      <c r="M33" s="15" t="s">
        <v>13</v>
      </c>
      <c r="N33" s="3">
        <v>0.25</v>
      </c>
      <c r="O33" s="3">
        <v>0.176</v>
      </c>
      <c r="P33" s="11">
        <f t="shared" si="8"/>
        <v>0.044</v>
      </c>
      <c r="Q33" s="13">
        <v>0.115</v>
      </c>
      <c r="R33" s="14">
        <f t="shared" si="9"/>
        <v>0.081305</v>
      </c>
      <c r="S33" s="14">
        <f t="shared" si="10"/>
        <v>0.0406525</v>
      </c>
      <c r="T33" s="14">
        <f t="shared" si="11"/>
        <v>0.0202975</v>
      </c>
      <c r="U33" s="14">
        <f t="shared" si="12"/>
        <v>0.0101545</v>
      </c>
      <c r="V33" s="14">
        <f t="shared" si="13"/>
        <v>0.00506</v>
      </c>
      <c r="W33" s="14">
        <f t="shared" si="14"/>
        <v>0.00253</v>
      </c>
    </row>
    <row r="34" spans="12:23" ht="15">
      <c r="L34" s="1">
        <v>130</v>
      </c>
      <c r="M34" s="15" t="s">
        <v>12</v>
      </c>
      <c r="N34" s="3">
        <v>0.176</v>
      </c>
      <c r="O34" s="3">
        <v>0.125</v>
      </c>
      <c r="P34" s="11">
        <f t="shared" si="8"/>
        <v>0.022</v>
      </c>
      <c r="Q34" s="13">
        <v>0.13</v>
      </c>
      <c r="R34" s="14">
        <f t="shared" si="9"/>
        <v>0.09190999999999999</v>
      </c>
      <c r="S34" s="14">
        <f t="shared" si="10"/>
        <v>0.045954999999999996</v>
      </c>
      <c r="T34" s="14">
        <f t="shared" si="11"/>
        <v>0.022945</v>
      </c>
      <c r="U34" s="14">
        <f t="shared" si="12"/>
        <v>0.011479000000000001</v>
      </c>
      <c r="V34" s="14">
        <f t="shared" si="13"/>
        <v>0.00572</v>
      </c>
      <c r="W34" s="14">
        <f t="shared" si="14"/>
        <v>0.00286</v>
      </c>
    </row>
    <row r="35" spans="12:23" ht="15">
      <c r="L35" s="1">
        <v>150</v>
      </c>
      <c r="M35"/>
      <c r="N35"/>
      <c r="O35"/>
      <c r="P35" s="5"/>
      <c r="Q35" s="13">
        <v>0.15</v>
      </c>
      <c r="R35" s="14">
        <f t="shared" si="9"/>
        <v>0.10604999999999999</v>
      </c>
      <c r="S35" s="14">
        <f t="shared" si="10"/>
        <v>0.053024999999999996</v>
      </c>
      <c r="T35" s="14">
        <f t="shared" si="11"/>
        <v>0.026475</v>
      </c>
      <c r="U35" s="14">
        <f t="shared" si="12"/>
        <v>0.013245</v>
      </c>
      <c r="V35" s="14">
        <f t="shared" si="13"/>
        <v>0.006599999999999999</v>
      </c>
      <c r="W35" s="14">
        <f t="shared" si="14"/>
        <v>0.0032999999999999995</v>
      </c>
    </row>
    <row r="36" spans="12:23" ht="15">
      <c r="L36" s="1">
        <v>170</v>
      </c>
      <c r="M36"/>
      <c r="N36"/>
      <c r="O36"/>
      <c r="P36" s="5"/>
      <c r="Q36" s="13">
        <v>0.17</v>
      </c>
      <c r="R36" s="14">
        <f t="shared" si="9"/>
        <v>0.12019</v>
      </c>
      <c r="S36" s="14">
        <f t="shared" si="10"/>
        <v>0.060095</v>
      </c>
      <c r="T36" s="14">
        <f t="shared" si="11"/>
        <v>0.030005</v>
      </c>
      <c r="U36" s="14">
        <f t="shared" si="12"/>
        <v>0.015011000000000002</v>
      </c>
      <c r="V36" s="14">
        <f t="shared" si="13"/>
        <v>0.00748</v>
      </c>
      <c r="W36" s="14">
        <f t="shared" si="14"/>
        <v>0.00374</v>
      </c>
    </row>
    <row r="37" spans="12:23" ht="15">
      <c r="L37" s="1">
        <v>200</v>
      </c>
      <c r="M37"/>
      <c r="N37"/>
      <c r="O37"/>
      <c r="P37" s="5"/>
      <c r="Q37" s="13">
        <v>0.2</v>
      </c>
      <c r="R37" s="14">
        <f t="shared" si="9"/>
        <v>0.1414</v>
      </c>
      <c r="S37" s="14">
        <f t="shared" si="10"/>
        <v>0.0707</v>
      </c>
      <c r="T37" s="14">
        <f t="shared" si="11"/>
        <v>0.0353</v>
      </c>
      <c r="U37" s="14">
        <f t="shared" si="12"/>
        <v>0.017660000000000002</v>
      </c>
      <c r="V37" s="14">
        <f t="shared" si="13"/>
        <v>0.0088</v>
      </c>
      <c r="W37" s="14">
        <f t="shared" si="14"/>
        <v>0.0044</v>
      </c>
    </row>
    <row r="38" spans="12:23" ht="15">
      <c r="L38" s="1">
        <v>220</v>
      </c>
      <c r="M38"/>
      <c r="N38"/>
      <c r="O38"/>
      <c r="P38" s="5"/>
      <c r="Q38" s="13">
        <v>0.22</v>
      </c>
      <c r="R38" s="14">
        <f t="shared" si="9"/>
        <v>0.15553999999999998</v>
      </c>
      <c r="S38" s="14">
        <f t="shared" si="10"/>
        <v>0.07776999999999999</v>
      </c>
      <c r="T38" s="14">
        <f t="shared" si="11"/>
        <v>0.038829999999999996</v>
      </c>
      <c r="U38" s="14">
        <f t="shared" si="12"/>
        <v>0.019426000000000002</v>
      </c>
      <c r="V38" s="14">
        <f t="shared" si="13"/>
        <v>0.00968</v>
      </c>
      <c r="W38" s="14">
        <f t="shared" si="14"/>
        <v>0.00484</v>
      </c>
    </row>
    <row r="39" spans="12:23" ht="15">
      <c r="L39" s="1">
        <v>250</v>
      </c>
      <c r="M39"/>
      <c r="N39"/>
      <c r="O39"/>
      <c r="P39" s="5"/>
      <c r="Q39" s="13">
        <v>0.25</v>
      </c>
      <c r="R39" s="14">
        <f t="shared" si="9"/>
        <v>0.17675</v>
      </c>
      <c r="S39" s="14">
        <f t="shared" si="10"/>
        <v>0.088375</v>
      </c>
      <c r="T39" s="14">
        <f t="shared" si="11"/>
        <v>0.044125</v>
      </c>
      <c r="U39" s="14">
        <f t="shared" si="12"/>
        <v>0.022075</v>
      </c>
      <c r="V39" s="14">
        <f t="shared" si="13"/>
        <v>0.011</v>
      </c>
      <c r="W39" s="14">
        <f t="shared" si="14"/>
        <v>0.0055</v>
      </c>
    </row>
    <row r="40" spans="12:23" ht="15">
      <c r="L40" s="1">
        <v>280</v>
      </c>
      <c r="M40"/>
      <c r="N40"/>
      <c r="O40"/>
      <c r="P40" s="5"/>
      <c r="Q40" s="13">
        <v>0.28</v>
      </c>
      <c r="R40" s="14">
        <f t="shared" si="9"/>
        <v>0.19796</v>
      </c>
      <c r="S40" s="14">
        <f t="shared" si="10"/>
        <v>0.09898</v>
      </c>
      <c r="T40" s="14">
        <f t="shared" si="11"/>
        <v>0.04942</v>
      </c>
      <c r="U40" s="14">
        <f t="shared" si="12"/>
        <v>0.024724000000000003</v>
      </c>
      <c r="V40" s="14">
        <f t="shared" si="13"/>
        <v>0.012320000000000001</v>
      </c>
      <c r="W40" s="14">
        <f t="shared" si="14"/>
        <v>0.0061600000000000005</v>
      </c>
    </row>
    <row r="41" spans="12:23" ht="15">
      <c r="L41" s="1">
        <v>300</v>
      </c>
      <c r="M41"/>
      <c r="N41"/>
      <c r="O41"/>
      <c r="P41" s="5"/>
      <c r="Q41" s="13">
        <v>0.3</v>
      </c>
      <c r="R41" s="14">
        <f t="shared" si="9"/>
        <v>0.21209999999999998</v>
      </c>
      <c r="S41" s="14">
        <f t="shared" si="10"/>
        <v>0.10604999999999999</v>
      </c>
      <c r="T41" s="14">
        <f t="shared" si="11"/>
        <v>0.05295</v>
      </c>
      <c r="U41" s="14">
        <f t="shared" si="12"/>
        <v>0.02649</v>
      </c>
      <c r="V41" s="14">
        <f t="shared" si="13"/>
        <v>0.013199999999999998</v>
      </c>
      <c r="W41" s="14">
        <f t="shared" si="14"/>
        <v>0.006599999999999999</v>
      </c>
    </row>
    <row r="42" spans="12:23" ht="15">
      <c r="L42" s="1">
        <v>320</v>
      </c>
      <c r="M42"/>
      <c r="N42"/>
      <c r="O42"/>
      <c r="P42" s="5"/>
      <c r="Q42" s="13">
        <v>0.32</v>
      </c>
      <c r="R42" s="14">
        <f t="shared" si="9"/>
        <v>0.22624</v>
      </c>
      <c r="S42" s="14">
        <f t="shared" si="10"/>
        <v>0.11312</v>
      </c>
      <c r="T42" s="14">
        <f t="shared" si="11"/>
        <v>0.056479999999999995</v>
      </c>
      <c r="U42" s="14">
        <f t="shared" si="12"/>
        <v>0.028256000000000003</v>
      </c>
      <c r="V42" s="14">
        <f t="shared" si="13"/>
        <v>0.014079999999999999</v>
      </c>
      <c r="W42" s="14">
        <f t="shared" si="14"/>
        <v>0.007039999999999999</v>
      </c>
    </row>
    <row r="43" spans="12:23" ht="15">
      <c r="L43" s="1">
        <v>350</v>
      </c>
      <c r="M43"/>
      <c r="N43"/>
      <c r="O43"/>
      <c r="P43" s="5"/>
      <c r="Q43" s="13">
        <v>0.35</v>
      </c>
      <c r="R43" s="14">
        <f t="shared" si="9"/>
        <v>0.24744999999999998</v>
      </c>
      <c r="S43" s="14">
        <f t="shared" si="10"/>
        <v>0.12372499999999999</v>
      </c>
      <c r="T43" s="14">
        <f t="shared" si="11"/>
        <v>0.06177499999999999</v>
      </c>
      <c r="U43" s="14">
        <f t="shared" si="12"/>
        <v>0.030905</v>
      </c>
      <c r="V43" s="14">
        <f t="shared" si="13"/>
        <v>0.015399999999999999</v>
      </c>
      <c r="W43" s="14">
        <f t="shared" si="14"/>
        <v>0.007699999999999999</v>
      </c>
    </row>
    <row r="44" spans="12:23" ht="15">
      <c r="L44" s="1">
        <v>400</v>
      </c>
      <c r="M44"/>
      <c r="N44"/>
      <c r="O44"/>
      <c r="P44" s="5"/>
      <c r="Q44" s="13">
        <v>0.4</v>
      </c>
      <c r="R44" s="14">
        <f t="shared" si="9"/>
        <v>0.2828</v>
      </c>
      <c r="S44" s="14">
        <f t="shared" si="10"/>
        <v>0.1414</v>
      </c>
      <c r="T44" s="14">
        <f t="shared" si="11"/>
        <v>0.0706</v>
      </c>
      <c r="U44" s="14">
        <f t="shared" si="12"/>
        <v>0.035320000000000004</v>
      </c>
      <c r="V44" s="14">
        <f t="shared" si="13"/>
        <v>0.0176</v>
      </c>
      <c r="W44" s="14">
        <f t="shared" si="14"/>
        <v>0.0088</v>
      </c>
    </row>
    <row r="45" spans="12:23" ht="15">
      <c r="L45" s="1">
        <v>450</v>
      </c>
      <c r="M45"/>
      <c r="N45"/>
      <c r="O45"/>
      <c r="P45" s="5"/>
      <c r="Q45" s="13">
        <v>0.45</v>
      </c>
      <c r="R45" s="14">
        <f t="shared" si="9"/>
        <v>0.31815</v>
      </c>
      <c r="S45" s="14">
        <f t="shared" si="10"/>
        <v>0.159075</v>
      </c>
      <c r="T45" s="14">
        <f t="shared" si="11"/>
        <v>0.079425</v>
      </c>
      <c r="U45" s="14">
        <f t="shared" si="12"/>
        <v>0.039735</v>
      </c>
      <c r="V45" s="14">
        <f t="shared" si="13"/>
        <v>0.019799999999999998</v>
      </c>
      <c r="W45" s="14">
        <f t="shared" si="14"/>
        <v>0.009899999999999999</v>
      </c>
    </row>
    <row r="50" ht="15">
      <c r="W50"/>
    </row>
    <row r="51" ht="15">
      <c r="W51"/>
    </row>
    <row r="52" ht="15">
      <c r="W52"/>
    </row>
    <row r="53" ht="15">
      <c r="W53"/>
    </row>
    <row r="54" ht="15">
      <c r="W54"/>
    </row>
    <row r="55" ht="15">
      <c r="W55"/>
    </row>
    <row r="56" ht="15">
      <c r="W56"/>
    </row>
    <row r="57" ht="15">
      <c r="W57"/>
    </row>
    <row r="58" ht="15">
      <c r="W58"/>
    </row>
    <row r="59" ht="15">
      <c r="W59"/>
    </row>
    <row r="60" ht="15">
      <c r="W60"/>
    </row>
    <row r="61" ht="15">
      <c r="W61"/>
    </row>
    <row r="62" ht="15">
      <c r="W62"/>
    </row>
    <row r="63" ht="15">
      <c r="W63"/>
    </row>
    <row r="64" ht="15">
      <c r="W64"/>
    </row>
    <row r="65" spans="12:23" ht="15">
      <c r="L65"/>
      <c r="M65"/>
      <c r="N65"/>
      <c r="O65" s="5"/>
      <c r="P65"/>
      <c r="Q65"/>
      <c r="R65"/>
      <c r="S65"/>
      <c r="T65"/>
      <c r="U65"/>
      <c r="V65"/>
      <c r="W65"/>
    </row>
  </sheetData>
  <sheetProtection/>
  <mergeCells count="8">
    <mergeCell ref="L9:O9"/>
    <mergeCell ref="L28:O28"/>
    <mergeCell ref="A1:G1"/>
    <mergeCell ref="B8:C8"/>
    <mergeCell ref="H4:I4"/>
    <mergeCell ref="H6:I6"/>
    <mergeCell ref="H9:I9"/>
    <mergeCell ref="H8:I8"/>
  </mergeCells>
  <dataValidations count="4">
    <dataValidation type="list" allowBlank="1" showInputMessage="1" showErrorMessage="1" sqref="G6 G14">
      <formula1>$P$1:$P$4</formula1>
    </dataValidation>
    <dataValidation type="list" allowBlank="1" showInputMessage="1" showErrorMessage="1" sqref="A9 A17">
      <formula1>$L$10:$L$26</formula1>
    </dataValidation>
    <dataValidation type="list" allowBlank="1" showInputMessage="1" showErrorMessage="1" sqref="A6">
      <formula1>$L$2:$L$7</formula1>
    </dataValidation>
    <dataValidation type="list" allowBlank="1" showInputMessage="1" showErrorMessage="1" sqref="B6">
      <formula1>$M$2:$M$7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rincha</dc:creator>
  <cp:keywords/>
  <dc:description/>
  <cp:lastModifiedBy>User</cp:lastModifiedBy>
  <dcterms:created xsi:type="dcterms:W3CDTF">2010-02-10T21:47:25Z</dcterms:created>
  <dcterms:modified xsi:type="dcterms:W3CDTF">2010-05-09T19:20:24Z</dcterms:modified>
  <cp:category/>
  <cp:version/>
  <cp:contentType/>
  <cp:contentStatus/>
</cp:coreProperties>
</file>