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45" windowWidth="15195" windowHeight="9210" activeTab="0"/>
  </bookViews>
  <sheets>
    <sheet name="racun" sheetId="1" r:id="rId1"/>
    <sheet name="spisak kupaca" sheetId="2" r:id="rId2"/>
    <sheet name="vivax" sheetId="3" r:id="rId3"/>
    <sheet name="tepisi" sheetId="4" r:id="rId4"/>
    <sheet name="mobilni" sheetId="5" r:id="rId5"/>
    <sheet name="za porudžbinu" sheetId="6" r:id="rId6"/>
    <sheet name="jedinstvena" sheetId="7" r:id="rId7"/>
  </sheets>
  <externalReferences>
    <externalReference r:id="rId10"/>
  </externalReferences>
  <definedNames>
    <definedName name="_xlnm._FilterDatabase" localSheetId="1" hidden="1">'spisak kupaca'!$A$1:$AC$113</definedName>
    <definedName name="black">#REF!</definedName>
    <definedName name="kimtec">'[1]kimtec'!$E$8:$E$126</definedName>
    <definedName name="mobilni">'mobilni'!$B$2:$B$19</definedName>
    <definedName name="_xlnm.Print_Area" localSheetId="0">'racun'!$A$1:$K$41</definedName>
    <definedName name="tepisi">'tepisi'!$B$2:$B$50</definedName>
    <definedName name="vivax">'vivax'!$D$13:$D$32</definedName>
    <definedName name="vivax1">'vivax'!$D$2:$D$32</definedName>
    <definedName name="vlack">#REF!</definedName>
  </definedNames>
  <calcPr fullCalcOnLoad="1"/>
</workbook>
</file>

<file path=xl/sharedStrings.xml><?xml version="1.0" encoding="utf-8"?>
<sst xmlns="http://schemas.openxmlformats.org/spreadsheetml/2006/main" count="407" uniqueCount="157">
  <si>
    <t>mat br.</t>
  </si>
  <si>
    <t>lk.br</t>
  </si>
  <si>
    <t>JMBG</t>
  </si>
  <si>
    <t>fin.zaduzenje</t>
  </si>
  <si>
    <t xml:space="preserve">sifra </t>
  </si>
  <si>
    <t>kom</t>
  </si>
  <si>
    <t xml:space="preserve">nabavna </t>
  </si>
  <si>
    <t>nab+pdv</t>
  </si>
  <si>
    <t>nabavna</t>
  </si>
  <si>
    <t>razlika</t>
  </si>
  <si>
    <t>nab.vred</t>
  </si>
  <si>
    <t>prod.cena</t>
  </si>
  <si>
    <t>prod .vred</t>
  </si>
  <si>
    <t>zarada</t>
  </si>
  <si>
    <t>nab.vred-pdv</t>
  </si>
  <si>
    <t>prod.vred-pdv</t>
  </si>
  <si>
    <t>MGS Basic  n 14</t>
  </si>
  <si>
    <t>telefon</t>
  </si>
  <si>
    <t>FIRMA</t>
  </si>
  <si>
    <t>TraixPower TP 1281-5   4x2000mAh</t>
  </si>
  <si>
    <t>BA 151 Vivax vaga</t>
  </si>
  <si>
    <t>IRT-750  Vivax el.pegla</t>
  </si>
  <si>
    <t>2GB SD KARTICA-1</t>
  </si>
  <si>
    <t>USB MP4 PLEJER 403</t>
  </si>
  <si>
    <t>LCD TV 3202 Vivax tv</t>
  </si>
  <si>
    <t>VW 221D ASUS Monitor</t>
  </si>
  <si>
    <t>HT 210 Vivax zvučnici 5.1</t>
  </si>
  <si>
    <t>jmbg</t>
  </si>
  <si>
    <t>APM 1003B   Vivax radio kass.</t>
  </si>
  <si>
    <t>TV 2122 Vivax tv color</t>
  </si>
  <si>
    <t>BK 002  Vivax vaga</t>
  </si>
  <si>
    <t>HM 250 BL Vivax ručni mikser</t>
  </si>
  <si>
    <t>TS 803 Vivax toster</t>
  </si>
  <si>
    <t>CM 8002 Vivax Expreso automat</t>
  </si>
  <si>
    <t>K530 DVD Vivax plejer</t>
  </si>
  <si>
    <t>VC 1500 Vivax usisivač</t>
  </si>
  <si>
    <t>HT 400 Vivax zvučnici 5.1</t>
  </si>
  <si>
    <t>MSG Gamer G7</t>
  </si>
  <si>
    <t>ASUS  VW193D-B monitor</t>
  </si>
  <si>
    <t>MSI ML-6015 zvučnici 5.1</t>
  </si>
  <si>
    <t>SC-PM4E-S  Panasonic radio kass.</t>
  </si>
  <si>
    <t>BENQ DC X 800 foto aparat</t>
  </si>
  <si>
    <t>TV 2121PF Vivax Tv color</t>
  </si>
  <si>
    <t xml:space="preserve"> PREZME  i  IME</t>
  </si>
  <si>
    <t>JC 301 OR Vivax cediljka</t>
  </si>
  <si>
    <t xml:space="preserve">MICRO SD 4GB TS 4GUSDAC6
</t>
  </si>
  <si>
    <t>HP Photosmart D 5460 Štampač</t>
  </si>
  <si>
    <t>HD 1202F Vivax fen</t>
  </si>
  <si>
    <t>KX-TG1311FXH Panasonic telefon</t>
  </si>
  <si>
    <t>KX-TG7301FXB Panasonic telefon</t>
  </si>
  <si>
    <t xml:space="preserve">CANON A 590 IS foto aparat                   </t>
  </si>
  <si>
    <t xml:space="preserve">CANON A 590 IS foto aparat                  </t>
  </si>
  <si>
    <t>ime i prezime</t>
  </si>
  <si>
    <t>br. LK</t>
  </si>
  <si>
    <t>br. telefona</t>
  </si>
  <si>
    <t>matični br.</t>
  </si>
  <si>
    <t>Datum:</t>
  </si>
  <si>
    <t>r br</t>
  </si>
  <si>
    <t>šifra</t>
  </si>
  <si>
    <t>naziv</t>
  </si>
  <si>
    <t>cena</t>
  </si>
  <si>
    <t>zbir</t>
  </si>
  <si>
    <t>UKUPNO</t>
  </si>
  <si>
    <t>firma - org. Jedinica</t>
  </si>
  <si>
    <t>potpis kupca</t>
  </si>
  <si>
    <t>račun br.</t>
  </si>
  <si>
    <t>račun</t>
  </si>
  <si>
    <t xml:space="preserve"> rata</t>
  </si>
  <si>
    <t>Rata</t>
  </si>
  <si>
    <t xml:space="preserve">                 Račun br:</t>
  </si>
  <si>
    <t>VIVAX</t>
  </si>
  <si>
    <t xml:space="preserve">3008, Luna 8169 S22                 240/330 </t>
  </si>
  <si>
    <t xml:space="preserve">3008, Luna 8169 S22                 160/230 </t>
  </si>
  <si>
    <t>3009, Spirit 67211 Red              120/170</t>
  </si>
  <si>
    <t>3009, Spirit 67211 Ivory              80/150</t>
  </si>
  <si>
    <t>2626, Roma R211 Red                  80/150</t>
  </si>
  <si>
    <t>3008, Luna 1020 B55                   80/150</t>
  </si>
  <si>
    <t>3008, Luna 7830 S33                   80/150</t>
  </si>
  <si>
    <t>3008, Luna 8160 S33                 120/170</t>
  </si>
  <si>
    <t>3008, Luna 9630 P11                   80/150</t>
  </si>
  <si>
    <t>2626, Roma R211 Red                  80/300</t>
  </si>
  <si>
    <t xml:space="preserve">3008, Luna 5140 S55                 160/230 </t>
  </si>
  <si>
    <t>3008, Luna 7830 S33                 190/280</t>
  </si>
  <si>
    <t>3002, Milano M02 Light Brown    80/250</t>
  </si>
  <si>
    <t>3008, Luna 9630 B55                   80/150</t>
  </si>
  <si>
    <t>3002, Milano M02 Burgundy      140/200</t>
  </si>
  <si>
    <t>3002, Milano M05 Ivory             140/200</t>
  </si>
  <si>
    <t>3009, Spirit 67015 Ivory              80/150</t>
  </si>
  <si>
    <t>3009, Spirit 67211 Ivory            200/290</t>
  </si>
  <si>
    <t>3002, Milano M03 Brown/Beige    80/150</t>
  </si>
  <si>
    <t>0206,  OTIRAČ GEL                        50/80</t>
  </si>
  <si>
    <t>2626, Roma R206  Ivory               80/150</t>
  </si>
  <si>
    <t>2626, Roma R206 Ivory                80/300</t>
  </si>
  <si>
    <t>3008, Luna 4840 B55                   80/150</t>
  </si>
  <si>
    <t>3008, Luna 8610 S22                   80/150</t>
  </si>
  <si>
    <t>3009, Spirit 67011 Ivory             160/230</t>
  </si>
  <si>
    <t>3009, Spirit 67115 Ivory/optima/  80/150</t>
  </si>
  <si>
    <t>3008, Luna 8160 S22                  160/230</t>
  </si>
  <si>
    <t>3008, Luna 8160 S11                  240/330</t>
  </si>
  <si>
    <t>3008, Luna 8160 S22                   80/150</t>
  </si>
  <si>
    <t>2626, Roma 204 Brown                80/300</t>
  </si>
  <si>
    <t>3008, Luna 8160 S11                  160/230</t>
  </si>
  <si>
    <t>3008, Luna 8160 S11                   80/150</t>
  </si>
  <si>
    <t>3010, Glamour 700 Ivory             80/150</t>
  </si>
  <si>
    <t>2655, CHILD.Program                 162/234</t>
  </si>
  <si>
    <t>2626, Roma R212  Ivory               80/150</t>
  </si>
  <si>
    <t>4002, Pikaso trava II   (4,00/3,50)   14m2</t>
  </si>
  <si>
    <t>4002, Pikaso trava II   (2,00/2,50)     5m2</t>
  </si>
  <si>
    <t xml:space="preserve">3008, Luna 5140 S33                  120/170 </t>
  </si>
  <si>
    <t>3010, Glamour 700 Ormin           120/170</t>
  </si>
  <si>
    <t>3009, Spirit 67211 Red               160/230</t>
  </si>
  <si>
    <t>3009, Spirit 67115 Ivory/optima/ 120/170</t>
  </si>
  <si>
    <t>3009, Spirit 67211 Red               200/290</t>
  </si>
  <si>
    <t>3009, Spirit 67211 Dark Brown   160/230</t>
  </si>
  <si>
    <t>3009, Spirit 67011 Dark Brown   160/230</t>
  </si>
  <si>
    <t>3009, Spirit 67211 Dark Brown     80/150</t>
  </si>
  <si>
    <t>3008, Luna 5140 S33                    80/150</t>
  </si>
  <si>
    <t>3010, Glamour 700 Nougat          120/170</t>
  </si>
  <si>
    <t xml:space="preserve">3006, Cayenne 343 Ivory          80/150      </t>
  </si>
  <si>
    <t>prod. cena</t>
  </si>
  <si>
    <t>NOKIA  1661 Black                          002K9K4</t>
  </si>
  <si>
    <t>NOKIA  2600 Classic-Blue               002D4Z5</t>
  </si>
  <si>
    <t>NOKIA  2760 Gold                           002C0H8</t>
  </si>
  <si>
    <t>NOKIA  5000 Cyber-Green              002F2C7</t>
  </si>
  <si>
    <t>NOKIA  5130 Red                            002J962</t>
  </si>
  <si>
    <t>NOKIA  6300 Black-Silver               0022791</t>
  </si>
  <si>
    <t>NOKIA  6600s Black-Magenta         002J2D0</t>
  </si>
  <si>
    <t>NOKIA  7100 Blue                           002L0J0</t>
  </si>
  <si>
    <t>NOKIA  7310 Blue-Pink                   002G6Z4</t>
  </si>
  <si>
    <t>NOKIA  7510 Brown-Blue                002J5D4</t>
  </si>
  <si>
    <t>NOKIA  7610 White-L-B                   002H5V0</t>
  </si>
  <si>
    <t>NOKIA  3610 Blue                           002H164  NOV</t>
  </si>
  <si>
    <t>NOKIA  5310 Blue                           002C497  NOV</t>
  </si>
  <si>
    <t>NOKIA  5610 Red                            002C8M5 NOV</t>
  </si>
  <si>
    <t>NOKIA  7610 Gun metal B-R           002H5T9</t>
  </si>
  <si>
    <t>NOKIA  7100 Black                          002K8D9</t>
  </si>
  <si>
    <t>NOKIA  2330 Black                          002K9Z6</t>
  </si>
  <si>
    <t>NOKIA  7210 Blue                            002J3K1</t>
  </si>
  <si>
    <t>Petrović Petar</t>
  </si>
  <si>
    <t>P 12456</t>
  </si>
  <si>
    <t>060/111-222</t>
  </si>
  <si>
    <t>SZR Petrović</t>
  </si>
  <si>
    <t>NOKIA  3610 Blue                     002H164  NOV</t>
  </si>
  <si>
    <t>NOKIA  5310 Blue                     002C497  NOV</t>
  </si>
  <si>
    <t>NOKIA  5610 Red                     002C8M5 NOV</t>
  </si>
  <si>
    <t>lazar lazarević</t>
  </si>
  <si>
    <t>lazarevac</t>
  </si>
  <si>
    <t>p 222222</t>
  </si>
  <si>
    <t>011/123-12-34</t>
  </si>
  <si>
    <t>012345678912</t>
  </si>
  <si>
    <t/>
  </si>
  <si>
    <t xml:space="preserve">MICRO SD 4GB TS 4GUSDAC6
</t>
  </si>
  <si>
    <t>milan milenković</t>
  </si>
  <si>
    <t>sd milicioner</t>
  </si>
  <si>
    <t>011/22-33-44</t>
  </si>
  <si>
    <t>TEPISI</t>
  </si>
  <si>
    <t>MOBILNI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</si>
</sst>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######"/>
    <numFmt numFmtId="173" formatCode="#,##0\ &quot;Din.&quot;"/>
    <numFmt numFmtId="174" formatCode="#,##0.0\ &quot;Din.&quot;"/>
    <numFmt numFmtId="175" formatCode="#,##0.00\ &quot;Din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10"/>
      <color indexed="9"/>
      <name val="Arial"/>
      <family val="0"/>
    </font>
    <font>
      <b/>
      <sz val="10"/>
      <name val="Helv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10"/>
      <color indexed="8"/>
      <name val="Arial"/>
      <family val="2"/>
    </font>
    <font>
      <sz val="8"/>
      <color indexed="63"/>
      <name val="Arial"/>
      <family val="0"/>
    </font>
    <font>
      <sz val="6"/>
      <name val="Arial"/>
      <family val="2"/>
    </font>
    <font>
      <b/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DejaVu Sans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Calibri"/>
      <family val="2"/>
    </font>
    <font>
      <b/>
      <sz val="11"/>
      <color indexed="18"/>
      <name val="Arial"/>
      <family val="2"/>
    </font>
    <font>
      <b/>
      <sz val="12"/>
      <color indexed="1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-0.24997000396251678"/>
      <name val="Arial"/>
      <family val="2"/>
    </font>
    <font>
      <b/>
      <sz val="12"/>
      <color theme="3" tint="-0.24997000396251678"/>
      <name val="Calibri"/>
      <family val="2"/>
    </font>
    <font>
      <b/>
      <sz val="11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80" fontId="15" fillId="28" borderId="0">
      <alignment vertical="top" wrapText="1"/>
      <protection/>
    </xf>
    <xf numFmtId="0" fontId="4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0" fontId="4" fillId="0" borderId="0">
      <alignment/>
      <protection/>
    </xf>
    <xf numFmtId="0" fontId="0" fillId="33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" fontId="5" fillId="0" borderId="0" xfId="58" applyNumberFormat="1" applyFont="1" applyFill="1" applyBorder="1" applyAlignment="1">
      <alignment horizontal="center" vertical="center" wrapText="1"/>
      <protection/>
    </xf>
    <xf numFmtId="4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28" borderId="10" xfId="0" applyFont="1" applyFill="1" applyBorder="1" applyAlignment="1">
      <alignment/>
    </xf>
    <xf numFmtId="44" fontId="0" fillId="28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0" fontId="8" fillId="28" borderId="0" xfId="0" applyFont="1" applyFill="1" applyAlignment="1">
      <alignment/>
    </xf>
    <xf numFmtId="44" fontId="0" fillId="28" borderId="10" xfId="0" applyNumberFormat="1" applyFont="1" applyFill="1" applyBorder="1" applyAlignment="1">
      <alignment/>
    </xf>
    <xf numFmtId="0" fontId="0" fillId="28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" fillId="28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44" fontId="1" fillId="34" borderId="10" xfId="0" applyNumberFormat="1" applyFont="1" applyFill="1" applyBorder="1" applyAlignment="1">
      <alignment/>
    </xf>
    <xf numFmtId="0" fontId="0" fillId="28" borderId="0" xfId="0" applyFill="1" applyAlignment="1">
      <alignment/>
    </xf>
    <xf numFmtId="0" fontId="10" fillId="28" borderId="0" xfId="0" applyFont="1" applyFill="1" applyAlignment="1">
      <alignment/>
    </xf>
    <xf numFmtId="0" fontId="1" fillId="0" borderId="14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5" fillId="0" borderId="0" xfId="58" applyNumberFormat="1" applyFont="1" applyFill="1" applyBorder="1" applyAlignment="1">
      <alignment horizontal="center" vertical="center" wrapText="1"/>
      <protection/>
    </xf>
    <xf numFmtId="174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1" fillId="28" borderId="17" xfId="0" applyFont="1" applyFill="1" applyBorder="1" applyAlignment="1">
      <alignment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1" fillId="35" borderId="17" xfId="0" applyFont="1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1" fontId="5" fillId="35" borderId="10" xfId="58" applyNumberFormat="1" applyFont="1" applyFill="1" applyBorder="1" applyAlignment="1">
      <alignment horizontal="center" vertical="center" wrapText="1"/>
      <protection/>
    </xf>
    <xf numFmtId="4" fontId="7" fillId="35" borderId="10" xfId="0" applyNumberFormat="1" applyFont="1" applyFill="1" applyBorder="1" applyAlignment="1">
      <alignment horizontal="right"/>
    </xf>
    <xf numFmtId="4" fontId="3" fillId="35" borderId="10" xfId="58" applyNumberFormat="1" applyFont="1" applyFill="1" applyBorder="1" applyAlignment="1">
      <alignment horizontal="center" vertical="center" wrapText="1"/>
      <protection/>
    </xf>
    <xf numFmtId="4" fontId="1" fillId="35" borderId="10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 vertical="top" wrapText="1"/>
    </xf>
    <xf numFmtId="0" fontId="7" fillId="35" borderId="10" xfId="0" applyFont="1" applyFill="1" applyBorder="1" applyAlignment="1">
      <alignment horizontal="right" vertical="top" wrapText="1"/>
    </xf>
    <xf numFmtId="4" fontId="3" fillId="35" borderId="19" xfId="58" applyNumberFormat="1" applyFont="1" applyFill="1" applyBorder="1" applyAlignment="1">
      <alignment horizontal="center" vertical="center" wrapText="1"/>
      <protection/>
    </xf>
    <xf numFmtId="180" fontId="14" fillId="35" borderId="10" xfId="41" applyFont="1" applyFill="1" applyBorder="1">
      <alignment vertical="top" wrapText="1"/>
      <protection/>
    </xf>
    <xf numFmtId="4" fontId="1" fillId="35" borderId="1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1" fillId="35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1" fontId="5" fillId="35" borderId="14" xfId="58" applyNumberFormat="1" applyFont="1" applyFill="1" applyBorder="1" applyAlignment="1">
      <alignment horizontal="center" vertical="center" wrapText="1"/>
      <protection/>
    </xf>
    <xf numFmtId="4" fontId="7" fillId="35" borderId="14" xfId="0" applyNumberFormat="1" applyFont="1" applyFill="1" applyBorder="1" applyAlignment="1">
      <alignment horizontal="right"/>
    </xf>
    <xf numFmtId="4" fontId="3" fillId="35" borderId="14" xfId="58" applyNumberFormat="1" applyFont="1" applyFill="1" applyBorder="1" applyAlignment="1">
      <alignment horizontal="center" vertical="center" wrapText="1"/>
      <protection/>
    </xf>
    <xf numFmtId="4" fontId="3" fillId="0" borderId="14" xfId="58" applyNumberFormat="1" applyFont="1" applyFill="1" applyBorder="1" applyAlignment="1">
      <alignment horizontal="center" vertical="center" wrapText="1"/>
      <protection/>
    </xf>
    <xf numFmtId="174" fontId="1" fillId="34" borderId="14" xfId="0" applyNumberFormat="1" applyFont="1" applyFill="1" applyBorder="1" applyAlignment="1">
      <alignment/>
    </xf>
    <xf numFmtId="174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174" fontId="1" fillId="0" borderId="2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175" fontId="13" fillId="35" borderId="0" xfId="0" applyNumberFormat="1" applyFont="1" applyFill="1" applyBorder="1" applyAlignment="1">
      <alignment horizontal="center" vertical="center"/>
    </xf>
    <xf numFmtId="174" fontId="0" fillId="35" borderId="0" xfId="0" applyNumberFormat="1" applyFont="1" applyFill="1" applyBorder="1" applyAlignment="1">
      <alignment/>
    </xf>
    <xf numFmtId="17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180" fontId="14" fillId="35" borderId="10" xfId="41" applyFont="1" applyFill="1" applyBorder="1">
      <alignment vertical="top" wrapText="1"/>
      <protection/>
    </xf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right"/>
    </xf>
    <xf numFmtId="4" fontId="18" fillId="28" borderId="10" xfId="0" applyNumberFormat="1" applyFont="1" applyFill="1" applyBorder="1" applyAlignment="1">
      <alignment horizontal="center"/>
    </xf>
    <xf numFmtId="4" fontId="19" fillId="28" borderId="10" xfId="0" applyNumberFormat="1" applyFont="1" applyFill="1" applyBorder="1" applyAlignment="1">
      <alignment horizontal="center"/>
    </xf>
    <xf numFmtId="174" fontId="19" fillId="28" borderId="10" xfId="0" applyNumberFormat="1" applyFont="1" applyFill="1" applyBorder="1" applyAlignment="1">
      <alignment/>
    </xf>
    <xf numFmtId="0" fontId="18" fillId="28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175" fontId="17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18" fillId="0" borderId="10" xfId="0" applyNumberFormat="1" applyFont="1" applyBorder="1" applyAlignment="1">
      <alignment/>
    </xf>
    <xf numFmtId="175" fontId="13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36" borderId="17" xfId="0" applyFont="1" applyFill="1" applyBorder="1" applyAlignment="1">
      <alignment horizontal="left"/>
    </xf>
    <xf numFmtId="0" fontId="20" fillId="36" borderId="26" xfId="0" applyFont="1" applyFill="1" applyBorder="1" applyAlignment="1">
      <alignment horizontal="left"/>
    </xf>
    <xf numFmtId="0" fontId="20" fillId="36" borderId="26" xfId="0" applyFont="1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174" fontId="0" fillId="35" borderId="10" xfId="0" applyNumberFormat="1" applyFont="1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" fontId="0" fillId="35" borderId="14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3" fontId="1" fillId="35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61" fillId="0" borderId="30" xfId="0" applyFont="1" applyBorder="1" applyAlignment="1">
      <alignment horizontal="center"/>
    </xf>
    <xf numFmtId="174" fontId="1" fillId="35" borderId="1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 horizontal="center"/>
    </xf>
    <xf numFmtId="175" fontId="1" fillId="34" borderId="14" xfId="0" applyNumberFormat="1" applyFont="1" applyFill="1" applyBorder="1" applyAlignment="1">
      <alignment/>
    </xf>
    <xf numFmtId="0" fontId="62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63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4" fontId="0" fillId="0" borderId="21" xfId="0" applyNumberFormat="1" applyBorder="1" applyAlignment="1">
      <alignment horizontal="right"/>
    </xf>
    <xf numFmtId="0" fontId="0" fillId="37" borderId="11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top"/>
    </xf>
    <xf numFmtId="1" fontId="64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4" fontId="61" fillId="0" borderId="18" xfId="0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16" fillId="0" borderId="0" xfId="0" applyFont="1" applyAlignment="1">
      <alignment horizontal="right"/>
    </xf>
    <xf numFmtId="1" fontId="65" fillId="0" borderId="0" xfId="0" applyNumberFormat="1" applyFont="1" applyBorder="1" applyAlignment="1" quotePrefix="1">
      <alignment horizontal="left"/>
    </xf>
    <xf numFmtId="1" fontId="64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64" fillId="0" borderId="18" xfId="0" applyFont="1" applyBorder="1" applyAlignment="1">
      <alignment horizontal="center"/>
    </xf>
    <xf numFmtId="0" fontId="65" fillId="35" borderId="18" xfId="0" applyFont="1" applyFill="1" applyBorder="1" applyAlignment="1" quotePrefix="1">
      <alignment horizontal="center"/>
    </xf>
    <xf numFmtId="0" fontId="64" fillId="35" borderId="18" xfId="0" applyFont="1" applyFill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TextCFNaziv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17</xdr:row>
      <xdr:rowOff>0</xdr:rowOff>
    </xdr:from>
    <xdr:to>
      <xdr:col>13</xdr:col>
      <xdr:colOff>542925</xdr:colOff>
      <xdr:row>18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733675"/>
          <a:ext cx="1190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NP\NP-Go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un"/>
      <sheetName val="spisak kupaca"/>
      <sheetName val="kimtec"/>
      <sheetName val="tehnotrend"/>
      <sheetName val="ADS ALATI"/>
      <sheetName val="WFB Tepisi"/>
      <sheetName val="Tehnomanija "/>
      <sheetName val="Vermax "/>
      <sheetName val="milena "/>
      <sheetName val="Porucujemo"/>
      <sheetName val="Dajemo iz Radnje i Magacina "/>
      <sheetName val="Dajemo sa terena"/>
    </sheetNames>
    <sheetDataSet>
      <sheetData sheetId="2">
        <row r="8">
          <cell r="E8" t="str">
            <v>BA 151 Vivax vaga</v>
          </cell>
        </row>
        <row r="9">
          <cell r="E9" t="str">
            <v>BK 100 Vivax vaga</v>
          </cell>
        </row>
        <row r="10">
          <cell r="E10" t="str">
            <v>APM 1003B   Vivax radio kass.</v>
          </cell>
        </row>
        <row r="11">
          <cell r="E11" t="str">
            <v>IRT 750  Vivax el.pegla</v>
          </cell>
        </row>
        <row r="12">
          <cell r="E12" t="str">
            <v>TV 2122 Vivax tv color</v>
          </cell>
        </row>
        <row r="13">
          <cell r="E13" t="str">
            <v>BK 002  Vivax vaga</v>
          </cell>
        </row>
        <row r="14">
          <cell r="E14" t="str">
            <v>APM 1001   Vivax radio kass.</v>
          </cell>
        </row>
        <row r="15">
          <cell r="E15" t="str">
            <v>MWO 1770 GWH Vivax mikrotalasna</v>
          </cell>
        </row>
        <row r="16">
          <cell r="E16" t="str">
            <v>HM 250 BL Vivax ručni mikser</v>
          </cell>
        </row>
        <row r="17">
          <cell r="E17" t="str">
            <v>TS 803 Vivax toster</v>
          </cell>
        </row>
        <row r="18">
          <cell r="E18" t="str">
            <v>VW 193D-B monitor ASUS </v>
          </cell>
        </row>
        <row r="19">
          <cell r="E19" t="str">
            <v>AM 100 Vivax risiver</v>
          </cell>
        </row>
        <row r="20">
          <cell r="E20" t="str">
            <v>CM 8002 Vivax Expreso automat</v>
          </cell>
        </row>
        <row r="21">
          <cell r="E21" t="str">
            <v>HV 25W  Vivax stoni usisivač</v>
          </cell>
        </row>
        <row r="22">
          <cell r="E22" t="str">
            <v>BAH 152  Vivax vaga</v>
          </cell>
        </row>
        <row r="23">
          <cell r="E23" t="str">
            <v>ACP 12CH35AEL Vivax klima</v>
          </cell>
        </row>
        <row r="24">
          <cell r="E24" t="str">
            <v>KHT 222fm Vivax kućni bioskop</v>
          </cell>
        </row>
        <row r="25">
          <cell r="E25" t="str">
            <v>MC 110 Vivax muzička linija</v>
          </cell>
        </row>
        <row r="26">
          <cell r="E26" t="str">
            <v>K 310 Vivax DVD plejer</v>
          </cell>
        </row>
        <row r="27">
          <cell r="E27" t="str">
            <v>TS 702 Vivax toster</v>
          </cell>
        </row>
        <row r="28">
          <cell r="E28" t="str">
            <v>BL 350 Vivax blender</v>
          </cell>
        </row>
        <row r="29">
          <cell r="E29" t="str">
            <v>KX-TG1100FXT  Panasonic telefon</v>
          </cell>
        </row>
        <row r="30">
          <cell r="E30" t="str">
            <v>KX-TG1102 FXS Panasonic telefon</v>
          </cell>
        </row>
        <row r="31">
          <cell r="E31" t="str">
            <v>TV 1407 Vivax Tv color</v>
          </cell>
        </row>
        <row r="32">
          <cell r="E32" t="str">
            <v>AY- DVM 80 FE kaseta za kameru</v>
          </cell>
        </row>
        <row r="33">
          <cell r="E33" t="str">
            <v>APM 1003 S Vivax radio kasetofon</v>
          </cell>
        </row>
        <row r="34">
          <cell r="E34" t="str">
            <v>IR 1820  Vivax pegla</v>
          </cell>
        </row>
        <row r="35">
          <cell r="E35" t="str">
            <v>TraixPower TP 1281-5   4x2000mAh</v>
          </cell>
        </row>
        <row r="36">
          <cell r="E36" t="str">
            <v>APM 1002 Vivax radio kass.</v>
          </cell>
        </row>
        <row r="37">
          <cell r="E37" t="str">
            <v>MGW Basic  n 14 Računar</v>
          </cell>
        </row>
        <row r="38">
          <cell r="E38" t="str">
            <v>MWO 8020gss Vivax mikrotalasna</v>
          </cell>
        </row>
        <row r="39">
          <cell r="E39" t="str">
            <v>TV 2121 Vivax Tv color</v>
          </cell>
        </row>
        <row r="40">
          <cell r="E40" t="str">
            <v>CJ - S 1303N Panasonic auto zvučnici</v>
          </cell>
        </row>
        <row r="41">
          <cell r="E41" t="str">
            <v>2GB SD Kartica</v>
          </cell>
        </row>
        <row r="42">
          <cell r="E42" t="str">
            <v>CANON A 590 IS foto aparat</v>
          </cell>
        </row>
        <row r="43">
          <cell r="E43" t="str">
            <v>K 530 DVD Vivax dvd plejer</v>
          </cell>
        </row>
        <row r="44">
          <cell r="E44" t="str">
            <v>LCD TV 3202 Vivax tv</v>
          </cell>
        </row>
        <row r="45">
          <cell r="E45" t="str">
            <v>HT 210 Vivax zvučnici 5.1</v>
          </cell>
        </row>
        <row r="46">
          <cell r="E46" t="str">
            <v>USB MP4 PLEJER 403</v>
          </cell>
        </row>
        <row r="47">
          <cell r="E47" t="str">
            <v>VC 1500 Vivax usisivač</v>
          </cell>
        </row>
        <row r="48">
          <cell r="E48" t="str">
            <v>JC 301 WH Vivax cediljka</v>
          </cell>
        </row>
        <row r="49">
          <cell r="E49" t="str">
            <v>MC 100 Vivax muzička linija</v>
          </cell>
        </row>
        <row r="50">
          <cell r="E50" t="str">
            <v>SAMSUNG 943nw Monitor</v>
          </cell>
        </row>
        <row r="51">
          <cell r="E51" t="str">
            <v>SAMSUNG 720N Monitor</v>
          </cell>
        </row>
        <row r="52">
          <cell r="E52" t="str">
            <v>HT 400 Vivax zvučnici 5.1</v>
          </cell>
        </row>
        <row r="53">
          <cell r="E53" t="str">
            <v>T 752 Vivax toster</v>
          </cell>
        </row>
        <row r="54">
          <cell r="E54" t="str">
            <v>MWO 2070WH Vivax mikrotalasna</v>
          </cell>
        </row>
        <row r="55">
          <cell r="E55" t="str">
            <v>VW 221D ASUS Monitor</v>
          </cell>
        </row>
        <row r="56">
          <cell r="E56" t="str">
            <v>MSG Basic n9 Racunar</v>
          </cell>
        </row>
        <row r="57">
          <cell r="E57" t="str">
            <v>HT 500 Vivax zvučnici </v>
          </cell>
        </row>
        <row r="58">
          <cell r="E58" t="str">
            <v>MSG BASIC N12 Racunar</v>
          </cell>
        </row>
        <row r="59">
          <cell r="E59" t="str">
            <v>MSG-Gamer G7 Računar</v>
          </cell>
        </row>
        <row r="60">
          <cell r="E60" t="str">
            <v>MSI Zvucnici ML-6015</v>
          </cell>
        </row>
        <row r="61">
          <cell r="E61" t="str">
            <v>WH 150 Vivax kuvač vode</v>
          </cell>
        </row>
        <row r="62">
          <cell r="E62" t="str">
            <v>WH 171 Vivax kuvač vode</v>
          </cell>
        </row>
        <row r="63">
          <cell r="E63" t="str">
            <v>BAP 153 Vivax vaga</v>
          </cell>
        </row>
        <row r="64">
          <cell r="E64" t="str">
            <v>S-33 E-K DVD Panasonic</v>
          </cell>
        </row>
        <row r="65">
          <cell r="E65" t="str">
            <v>BENQ DC-C 850 foto aparat</v>
          </cell>
        </row>
        <row r="66">
          <cell r="E66" t="str">
            <v>CQ-RX 102N Panasonic auto radio</v>
          </cell>
        </row>
        <row r="67">
          <cell r="E67" t="str">
            <v>SC-PM 4E-S Panasonic rad.kass</v>
          </cell>
        </row>
        <row r="68">
          <cell r="E68" t="str">
            <v>Micro SD 2 GB kartica</v>
          </cell>
        </row>
        <row r="69">
          <cell r="E69" t="str">
            <v>BENQ DC X800 foto aparat</v>
          </cell>
        </row>
        <row r="70">
          <cell r="E70" t="str">
            <v>JC 301 OR Vivax cediljka</v>
          </cell>
        </row>
        <row r="71">
          <cell r="E71" t="str">
            <v>KX-TG 1311FXH Panasonic telefon</v>
          </cell>
        </row>
        <row r="72">
          <cell r="E72" t="str">
            <v>HD 1202F Vivax Fen</v>
          </cell>
        </row>
        <row r="73">
          <cell r="E73" t="str">
            <v>HP D-5460 Photosmart štampač</v>
          </cell>
        </row>
        <row r="74">
          <cell r="E74" t="str">
            <v>KX-TG 7301 FXB Panasonic telefon</v>
          </cell>
        </row>
        <row r="75">
          <cell r="E75" t="str">
            <v>MIOO 300 ISTOCNA EVROPA navigacija</v>
          </cell>
        </row>
        <row r="76">
          <cell r="E76" t="str">
            <v>MSG-PROFESIONAL N8</v>
          </cell>
        </row>
        <row r="77">
          <cell r="E77" t="str">
            <v>USB MP4 PLEJER 403 4GB</v>
          </cell>
        </row>
        <row r="78">
          <cell r="E78" t="str">
            <v>TV 2909 PF Vivax Tv color</v>
          </cell>
        </row>
        <row r="79">
          <cell r="E79" t="str">
            <v>DMC-LS 80E-K Panasonic</v>
          </cell>
        </row>
        <row r="80">
          <cell r="E80" t="str">
            <v>Micro SD 4GB TS 4GUSDAC6 kartica</v>
          </cell>
        </row>
        <row r="81">
          <cell r="E81" t="str">
            <v>K 195 DVD Vivax dvd</v>
          </cell>
        </row>
        <row r="82">
          <cell r="E82" t="str">
            <v>HP 2560 Deskjet Štampač</v>
          </cell>
        </row>
        <row r="83">
          <cell r="E83" t="str">
            <v>K 230 DVD Vivax dvd</v>
          </cell>
        </row>
        <row r="84">
          <cell r="E84" t="str">
            <v>T 810 toster Vivax toster</v>
          </cell>
        </row>
        <row r="85">
          <cell r="E85" t="str">
            <v>IR 2000T Vivax pegla</v>
          </cell>
        </row>
        <row r="86">
          <cell r="E86" t="str">
            <v>MSI ML-803 Zvucnici 2.1</v>
          </cell>
        </row>
        <row r="87">
          <cell r="E87" t="str">
            <v>MSG BASIC T4 Racunar</v>
          </cell>
        </row>
        <row r="88">
          <cell r="E88" t="str">
            <v>MSG BASIC A4 Racunar</v>
          </cell>
        </row>
        <row r="89">
          <cell r="E89" t="str">
            <v>MSI ML-6017 Zvucnici 5.1</v>
          </cell>
        </row>
        <row r="90">
          <cell r="E90" t="str">
            <v>VW 195D ASUS monitor</v>
          </cell>
        </row>
        <row r="91">
          <cell r="E91" t="str">
            <v>K 430 DVD Vivax dvd</v>
          </cell>
        </row>
        <row r="92">
          <cell r="E92" t="str">
            <v>MWO 2080 GSL Vivax mikrotalasna</v>
          </cell>
        </row>
        <row r="93">
          <cell r="E93" t="str">
            <v>ACER 5330-572G16 Mn Travelmate</v>
          </cell>
        </row>
        <row r="94">
          <cell r="E94" t="str">
            <v>MSG FENIX</v>
          </cell>
        </row>
        <row r="95">
          <cell r="E95" t="str">
            <v>ACER EME 720 - 342625</v>
          </cell>
        </row>
        <row r="96">
          <cell r="E96" t="str">
            <v>ACER ASPIERE  57302 - 322G16 </v>
          </cell>
        </row>
        <row r="97">
          <cell r="E97" t="str">
            <v>CHU 60 SL Vivax aspirator</v>
          </cell>
        </row>
        <row r="98">
          <cell r="E98" t="str">
            <v>ACER ASPIERE  ONE D 150 Plavi</v>
          </cell>
        </row>
        <row r="99">
          <cell r="E99" t="str">
            <v>A102 Vivax nosač za LCD/PDP </v>
          </cell>
        </row>
        <row r="100">
          <cell r="E100" t="str">
            <v>ACER eMG520-572G16Mi</v>
          </cell>
        </row>
        <row r="101">
          <cell r="E101" t="str">
            <v>VW 220D ASUS monitor</v>
          </cell>
        </row>
        <row r="102">
          <cell r="E102" t="str">
            <v>AJ 500 Vivax sokovnik</v>
          </cell>
        </row>
        <row r="103">
          <cell r="E103" t="str">
            <v>SAMSUNG 2223NW  Monitor</v>
          </cell>
        </row>
        <row r="104">
          <cell r="E104" t="str">
            <v>TV 1410 NF Vivax Tv color</v>
          </cell>
        </row>
        <row r="105">
          <cell r="E105" t="str">
            <v>HD 1500i Vivax fen</v>
          </cell>
        </row>
        <row r="106">
          <cell r="E106" t="str">
            <v>TV 2930pf Vivax Tv color</v>
          </cell>
        </row>
        <row r="107">
          <cell r="E107" t="str">
            <v>LCD TV 32LT5 Vivax tv</v>
          </cell>
        </row>
        <row r="108">
          <cell r="E108" t="str">
            <v>HM 250  Vivax ručni mikser</v>
          </cell>
        </row>
        <row r="109">
          <cell r="E109" t="str">
            <v>MC 220 Vivax mikro linija</v>
          </cell>
        </row>
        <row r="110">
          <cell r="E110" t="str">
            <v>SDR-S7EP-K Panasonic kamera  SDkart.</v>
          </cell>
        </row>
        <row r="111">
          <cell r="E111" t="str">
            <v>CJ-A 6933N Panasonic auto zvučnici</v>
          </cell>
        </row>
        <row r="112">
          <cell r="E112" t="str">
            <v>8GB SD Kartica</v>
          </cell>
        </row>
        <row r="113">
          <cell r="E113" t="str">
            <v>MSG BASIC n6 Racunar</v>
          </cell>
        </row>
        <row r="114">
          <cell r="E114" t="str">
            <v>FF 1800 Vivax fiteza</v>
          </cell>
        </row>
        <row r="115">
          <cell r="E115" t="str">
            <v>LCD TV 2220 Vivax tv</v>
          </cell>
        </row>
        <row r="116">
          <cell r="E116" t="str">
            <v>A100 Vivax nosač za LCD/PDP </v>
          </cell>
        </row>
        <row r="117">
          <cell r="E117" t="str">
            <v>GR - D824 E  JVC digitalna kamera</v>
          </cell>
        </row>
        <row r="118">
          <cell r="E118" t="str">
            <v>MO 1400  Vivax mini pećnica</v>
          </cell>
        </row>
        <row r="119">
          <cell r="E119" t="str">
            <v>VC 1800 Vivax filter za usisivač</v>
          </cell>
        </row>
        <row r="120">
          <cell r="E120" t="str">
            <v>CHU 60 WH Vivax aspirator</v>
          </cell>
        </row>
        <row r="121">
          <cell r="E121" t="str">
            <v>AJ 60 Vivax sokovnik</v>
          </cell>
        </row>
        <row r="122">
          <cell r="E122" t="str">
            <v>HD 1201i Vivax fen</v>
          </cell>
        </row>
        <row r="123">
          <cell r="E123" t="str">
            <v>VDR-D50EP-S Panasonic kamera</v>
          </cell>
        </row>
        <row r="124">
          <cell r="E124" t="str">
            <v>HDD EXT 250 GB Transcend 2,5</v>
          </cell>
        </row>
        <row r="125">
          <cell r="E125" t="str">
            <v>ASUS EEEPC 1000 HD Black NOTEBOOK</v>
          </cell>
        </row>
        <row r="126">
          <cell r="E126" t="str">
            <v>DVD - RW LG BLURAY COMBO GCC H20L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11" width="6.28125" style="0" customWidth="1"/>
    <col min="12" max="12" width="4.421875" style="0" customWidth="1"/>
  </cols>
  <sheetData>
    <row r="3" ht="6.75" customHeight="1"/>
    <row r="4" spans="1:11" ht="9" customHeight="1">
      <c r="A4" s="214"/>
      <c r="B4" s="214" t="s">
        <v>150</v>
      </c>
      <c r="C4" s="220" t="s">
        <v>151</v>
      </c>
      <c r="D4" s="214"/>
      <c r="E4" s="214"/>
      <c r="F4" s="214"/>
      <c r="G4" s="214"/>
      <c r="H4" s="214"/>
      <c r="I4" s="214"/>
      <c r="J4" s="214"/>
      <c r="K4" s="214"/>
    </row>
    <row r="5" spans="1:11" ht="7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6.5" customHeight="1">
      <c r="A6" s="224"/>
      <c r="B6" s="224"/>
      <c r="C6" s="224"/>
      <c r="D6" s="224"/>
      <c r="E6" s="224"/>
      <c r="G6" s="224"/>
      <c r="H6" s="224"/>
      <c r="I6" s="224"/>
      <c r="J6" s="224"/>
      <c r="K6" s="224"/>
    </row>
    <row r="7" spans="1:11" ht="9" customHeight="1">
      <c r="A7" s="225" t="s">
        <v>52</v>
      </c>
      <c r="B7" s="190"/>
      <c r="C7" s="190"/>
      <c r="D7" s="190"/>
      <c r="E7" s="190"/>
      <c r="G7" s="225" t="s">
        <v>63</v>
      </c>
      <c r="H7" s="225"/>
      <c r="I7" s="225"/>
      <c r="J7" s="225"/>
      <c r="K7" s="225"/>
    </row>
    <row r="8" spans="1:11" ht="15.75" customHeight="1">
      <c r="A8" s="218"/>
      <c r="B8" s="219"/>
      <c r="C8" s="219"/>
      <c r="D8" s="221"/>
      <c r="E8" s="221"/>
      <c r="G8" s="222"/>
      <c r="H8" s="223"/>
      <c r="I8" s="213"/>
      <c r="J8" s="213"/>
      <c r="K8" s="213"/>
    </row>
    <row r="9" spans="1:11" ht="12.75">
      <c r="A9" s="212" t="s">
        <v>2</v>
      </c>
      <c r="B9" s="212"/>
      <c r="C9" s="79"/>
      <c r="D9" s="212" t="s">
        <v>53</v>
      </c>
      <c r="E9" s="212"/>
      <c r="F9" s="79"/>
      <c r="G9" s="212" t="s">
        <v>55</v>
      </c>
      <c r="H9" s="212"/>
      <c r="I9" s="79"/>
      <c r="J9" s="212" t="s">
        <v>54</v>
      </c>
      <c r="K9" s="212"/>
    </row>
    <row r="10" ht="9" customHeight="1"/>
    <row r="11" spans="2:10" ht="16.5" customHeight="1" thickBot="1">
      <c r="B11" s="214" t="s">
        <v>69</v>
      </c>
      <c r="C11" s="214"/>
      <c r="D11" s="183">
        <v>4</v>
      </c>
      <c r="E11" s="188">
        <v>2010</v>
      </c>
      <c r="G11" s="217" t="s">
        <v>56</v>
      </c>
      <c r="H11" s="217"/>
      <c r="I11" s="215">
        <f ca="1">TODAY()</f>
        <v>40220</v>
      </c>
      <c r="J11" s="216"/>
    </row>
    <row r="12" ht="13.5" thickBot="1"/>
    <row r="13" spans="1:11" ht="12.75">
      <c r="A13" s="203" t="s">
        <v>57</v>
      </c>
      <c r="B13" s="205" t="s">
        <v>58</v>
      </c>
      <c r="C13" s="205" t="s">
        <v>59</v>
      </c>
      <c r="D13" s="207"/>
      <c r="E13" s="207"/>
      <c r="F13" s="208"/>
      <c r="G13" s="203" t="s">
        <v>5</v>
      </c>
      <c r="H13" s="203" t="s">
        <v>60</v>
      </c>
      <c r="I13" s="211"/>
      <c r="J13" s="203" t="s">
        <v>61</v>
      </c>
      <c r="K13" s="211"/>
    </row>
    <row r="14" spans="1:11" ht="13.5" thickBot="1">
      <c r="A14" s="204"/>
      <c r="B14" s="206"/>
      <c r="C14" s="206"/>
      <c r="D14" s="209"/>
      <c r="E14" s="209"/>
      <c r="F14" s="210"/>
      <c r="G14" s="204"/>
      <c r="H14" s="204"/>
      <c r="I14" s="204"/>
      <c r="J14" s="204"/>
      <c r="K14" s="204"/>
    </row>
    <row r="15" spans="1:11" ht="15.75" customHeight="1" thickBot="1">
      <c r="A15" s="93">
        <v>1</v>
      </c>
      <c r="B15" s="93">
        <f>VLOOKUP(C15,vivax!D2:E32,2,FALSE)</f>
        <v>20026</v>
      </c>
      <c r="C15" s="200" t="s">
        <v>44</v>
      </c>
      <c r="D15" s="201"/>
      <c r="E15" s="201"/>
      <c r="F15" s="201"/>
      <c r="G15" s="93">
        <v>2</v>
      </c>
      <c r="H15" s="202">
        <f>VLOOKUP(C15,vivax!D2:L32,9,FALSE)</f>
        <v>1125</v>
      </c>
      <c r="I15" s="202"/>
      <c r="J15" s="202">
        <f>G15*H15</f>
        <v>2250</v>
      </c>
      <c r="K15" s="202"/>
    </row>
    <row r="16" spans="1:11" ht="15.75" customHeight="1" thickBot="1">
      <c r="A16" s="27">
        <v>2</v>
      </c>
      <c r="B16" s="93">
        <f>VLOOKUP(C16,mobilni!B2:C19,2,FALSE)</f>
        <v>43009</v>
      </c>
      <c r="C16" s="199" t="s">
        <v>129</v>
      </c>
      <c r="D16" s="197"/>
      <c r="E16" s="197"/>
      <c r="F16" s="197"/>
      <c r="G16" s="27">
        <v>4</v>
      </c>
      <c r="H16" s="198">
        <f>VLOOKUP(C16,mobilni!B2:J32,9,FALSE)</f>
        <v>6009</v>
      </c>
      <c r="I16" s="198"/>
      <c r="J16" s="198">
        <f aca="true" t="shared" si="0" ref="J16:J34">G16*H16</f>
        <v>24036</v>
      </c>
      <c r="K16" s="198"/>
    </row>
    <row r="17" spans="1:11" ht="15.75" customHeight="1">
      <c r="A17" s="27">
        <v>3</v>
      </c>
      <c r="B17" s="93">
        <f>VLOOKUP(C17,tepisi!B2:C50,2,FALSE)</f>
        <v>39009</v>
      </c>
      <c r="C17" s="199" t="s">
        <v>80</v>
      </c>
      <c r="D17" s="197"/>
      <c r="E17" s="197"/>
      <c r="F17" s="197"/>
      <c r="G17" s="27">
        <v>1</v>
      </c>
      <c r="H17" s="198">
        <f>VLOOKUP(C17,tepisi!B2:J32,9,FALSE)</f>
        <v>2008</v>
      </c>
      <c r="I17" s="198"/>
      <c r="J17" s="198">
        <f t="shared" si="0"/>
        <v>2008</v>
      </c>
      <c r="K17" s="198"/>
    </row>
    <row r="18" spans="1:11" ht="15.75" customHeight="1">
      <c r="A18" s="27">
        <v>4</v>
      </c>
      <c r="B18" s="27"/>
      <c r="C18" s="197"/>
      <c r="D18" s="197"/>
      <c r="E18" s="197"/>
      <c r="F18" s="197"/>
      <c r="G18" s="27"/>
      <c r="H18" s="198"/>
      <c r="I18" s="198"/>
      <c r="J18" s="198">
        <f t="shared" si="0"/>
        <v>0</v>
      </c>
      <c r="K18" s="198"/>
    </row>
    <row r="19" spans="1:11" ht="15.75" customHeight="1">
      <c r="A19" s="27">
        <v>5</v>
      </c>
      <c r="B19" s="27"/>
      <c r="C19" s="197"/>
      <c r="D19" s="197"/>
      <c r="E19" s="197"/>
      <c r="F19" s="197"/>
      <c r="G19" s="27"/>
      <c r="H19" s="198"/>
      <c r="I19" s="198"/>
      <c r="J19" s="198">
        <f t="shared" si="0"/>
        <v>0</v>
      </c>
      <c r="K19" s="198"/>
    </row>
    <row r="20" spans="1:11" ht="15.75" customHeight="1">
      <c r="A20" s="27">
        <v>6</v>
      </c>
      <c r="B20" s="27"/>
      <c r="C20" s="197"/>
      <c r="D20" s="197"/>
      <c r="E20" s="197"/>
      <c r="F20" s="197"/>
      <c r="G20" s="27"/>
      <c r="H20" s="198"/>
      <c r="I20" s="198"/>
      <c r="J20" s="198">
        <f t="shared" si="0"/>
        <v>0</v>
      </c>
      <c r="K20" s="198"/>
    </row>
    <row r="21" spans="1:11" ht="15.75" customHeight="1">
      <c r="A21" s="27">
        <v>7</v>
      </c>
      <c r="B21" s="27"/>
      <c r="C21" s="197"/>
      <c r="D21" s="197"/>
      <c r="E21" s="197"/>
      <c r="F21" s="197"/>
      <c r="G21" s="27"/>
      <c r="H21" s="198"/>
      <c r="I21" s="198"/>
      <c r="J21" s="198">
        <f t="shared" si="0"/>
        <v>0</v>
      </c>
      <c r="K21" s="198"/>
    </row>
    <row r="22" spans="1:11" ht="15.75" customHeight="1">
      <c r="A22" s="27">
        <v>8</v>
      </c>
      <c r="B22" s="27"/>
      <c r="C22" s="197"/>
      <c r="D22" s="197"/>
      <c r="E22" s="197"/>
      <c r="F22" s="197"/>
      <c r="G22" s="27"/>
      <c r="H22" s="198"/>
      <c r="I22" s="198"/>
      <c r="J22" s="198">
        <f t="shared" si="0"/>
        <v>0</v>
      </c>
      <c r="K22" s="198"/>
    </row>
    <row r="23" spans="1:11" ht="15.75" customHeight="1">
      <c r="A23" s="27">
        <v>9</v>
      </c>
      <c r="B23" s="27"/>
      <c r="C23" s="197"/>
      <c r="D23" s="197"/>
      <c r="E23" s="197"/>
      <c r="F23" s="197"/>
      <c r="G23" s="27"/>
      <c r="H23" s="198"/>
      <c r="I23" s="198"/>
      <c r="J23" s="198">
        <f t="shared" si="0"/>
        <v>0</v>
      </c>
      <c r="K23" s="198"/>
    </row>
    <row r="24" spans="1:11" ht="15.75" customHeight="1">
      <c r="A24" s="27">
        <v>10</v>
      </c>
      <c r="B24" s="27"/>
      <c r="C24" s="197"/>
      <c r="D24" s="197"/>
      <c r="E24" s="197"/>
      <c r="F24" s="197"/>
      <c r="G24" s="27"/>
      <c r="H24" s="198"/>
      <c r="I24" s="198"/>
      <c r="J24" s="198">
        <f t="shared" si="0"/>
        <v>0</v>
      </c>
      <c r="K24" s="198"/>
    </row>
    <row r="25" spans="1:11" ht="15.75" customHeight="1">
      <c r="A25" s="27">
        <v>11</v>
      </c>
      <c r="B25" s="27"/>
      <c r="C25" s="197"/>
      <c r="D25" s="197"/>
      <c r="E25" s="197"/>
      <c r="F25" s="197"/>
      <c r="G25" s="27"/>
      <c r="H25" s="198"/>
      <c r="I25" s="198"/>
      <c r="J25" s="198">
        <f t="shared" si="0"/>
        <v>0</v>
      </c>
      <c r="K25" s="198"/>
    </row>
    <row r="26" spans="1:11" ht="15.75" customHeight="1">
      <c r="A26" s="27">
        <v>12</v>
      </c>
      <c r="B26" s="27"/>
      <c r="C26" s="197"/>
      <c r="D26" s="197"/>
      <c r="E26" s="197"/>
      <c r="F26" s="197"/>
      <c r="G26" s="27"/>
      <c r="H26" s="198"/>
      <c r="I26" s="198"/>
      <c r="J26" s="198">
        <f t="shared" si="0"/>
        <v>0</v>
      </c>
      <c r="K26" s="198"/>
    </row>
    <row r="27" spans="1:11" ht="15.75" customHeight="1">
      <c r="A27" s="27">
        <v>13</v>
      </c>
      <c r="B27" s="27"/>
      <c r="C27" s="197"/>
      <c r="D27" s="197"/>
      <c r="E27" s="197"/>
      <c r="F27" s="197"/>
      <c r="G27" s="27"/>
      <c r="H27" s="198"/>
      <c r="I27" s="198"/>
      <c r="J27" s="198">
        <f t="shared" si="0"/>
        <v>0</v>
      </c>
      <c r="K27" s="198"/>
    </row>
    <row r="28" spans="1:11" ht="15.75" customHeight="1">
      <c r="A28" s="27">
        <v>14</v>
      </c>
      <c r="B28" s="27"/>
      <c r="C28" s="197"/>
      <c r="D28" s="197"/>
      <c r="E28" s="197"/>
      <c r="F28" s="197"/>
      <c r="G28" s="27"/>
      <c r="H28" s="198"/>
      <c r="I28" s="198"/>
      <c r="J28" s="198">
        <f t="shared" si="0"/>
        <v>0</v>
      </c>
      <c r="K28" s="198"/>
    </row>
    <row r="29" spans="1:11" ht="15.75" customHeight="1">
      <c r="A29" s="27">
        <v>15</v>
      </c>
      <c r="B29" s="27"/>
      <c r="C29" s="197"/>
      <c r="D29" s="197"/>
      <c r="E29" s="197"/>
      <c r="F29" s="197"/>
      <c r="G29" s="27"/>
      <c r="H29" s="198"/>
      <c r="I29" s="198"/>
      <c r="J29" s="198">
        <f t="shared" si="0"/>
        <v>0</v>
      </c>
      <c r="K29" s="198"/>
    </row>
    <row r="30" spans="1:11" ht="15.75" customHeight="1">
      <c r="A30" s="27">
        <v>16</v>
      </c>
      <c r="B30" s="27"/>
      <c r="C30" s="197"/>
      <c r="D30" s="197"/>
      <c r="E30" s="197"/>
      <c r="F30" s="197"/>
      <c r="G30" s="27"/>
      <c r="H30" s="198"/>
      <c r="I30" s="198"/>
      <c r="J30" s="198">
        <f t="shared" si="0"/>
        <v>0</v>
      </c>
      <c r="K30" s="198"/>
    </row>
    <row r="31" spans="1:11" ht="15.75" customHeight="1">
      <c r="A31" s="27">
        <v>17</v>
      </c>
      <c r="B31" s="27"/>
      <c r="C31" s="197"/>
      <c r="D31" s="197"/>
      <c r="E31" s="197"/>
      <c r="F31" s="197"/>
      <c r="G31" s="27"/>
      <c r="H31" s="198"/>
      <c r="I31" s="198"/>
      <c r="J31" s="198">
        <f t="shared" si="0"/>
        <v>0</v>
      </c>
      <c r="K31" s="198"/>
    </row>
    <row r="32" spans="1:11" ht="15.75" customHeight="1">
      <c r="A32" s="27">
        <v>18</v>
      </c>
      <c r="B32" s="27"/>
      <c r="C32" s="197"/>
      <c r="D32" s="197"/>
      <c r="E32" s="197"/>
      <c r="F32" s="197"/>
      <c r="G32" s="27"/>
      <c r="H32" s="198"/>
      <c r="I32" s="198"/>
      <c r="J32" s="198">
        <f t="shared" si="0"/>
        <v>0</v>
      </c>
      <c r="K32" s="198"/>
    </row>
    <row r="33" spans="1:11" ht="15.75" customHeight="1">
      <c r="A33" s="27">
        <v>19</v>
      </c>
      <c r="B33" s="27"/>
      <c r="C33" s="197"/>
      <c r="D33" s="197"/>
      <c r="E33" s="197"/>
      <c r="F33" s="197"/>
      <c r="G33" s="27"/>
      <c r="H33" s="198"/>
      <c r="I33" s="198"/>
      <c r="J33" s="198">
        <f t="shared" si="0"/>
        <v>0</v>
      </c>
      <c r="K33" s="198"/>
    </row>
    <row r="34" spans="1:11" ht="15.75" customHeight="1">
      <c r="A34" s="27">
        <v>20</v>
      </c>
      <c r="B34" s="27"/>
      <c r="C34" s="197"/>
      <c r="D34" s="197"/>
      <c r="E34" s="197"/>
      <c r="F34" s="197"/>
      <c r="G34" s="27"/>
      <c r="H34" s="198"/>
      <c r="I34" s="198"/>
      <c r="J34" s="198">
        <f t="shared" si="0"/>
        <v>0</v>
      </c>
      <c r="K34" s="198"/>
    </row>
    <row r="35" spans="1:11" ht="15.75" customHeight="1">
      <c r="A35" s="94"/>
      <c r="B35" s="94"/>
      <c r="C35" s="190"/>
      <c r="D35" s="190"/>
      <c r="E35" s="190"/>
      <c r="F35" s="190"/>
      <c r="G35" s="95"/>
      <c r="H35" s="193" t="s">
        <v>62</v>
      </c>
      <c r="I35" s="194"/>
      <c r="J35" s="195">
        <f>SUM(J15:K34)</f>
        <v>28294</v>
      </c>
      <c r="K35" s="195"/>
    </row>
    <row r="36" spans="1:11" ht="15.75" customHeight="1">
      <c r="A36" s="96"/>
      <c r="B36" s="96"/>
      <c r="C36" s="196"/>
      <c r="D36" s="196"/>
      <c r="E36" s="196"/>
      <c r="F36" s="196"/>
      <c r="G36" s="98"/>
      <c r="H36" s="193" t="s">
        <v>68</v>
      </c>
      <c r="I36" s="194"/>
      <c r="J36" s="195">
        <f>J35/12</f>
        <v>2357.8333333333335</v>
      </c>
      <c r="K36" s="195"/>
    </row>
    <row r="37" spans="1:11" ht="12.75">
      <c r="A37" s="96"/>
      <c r="B37" s="96"/>
      <c r="C37" s="196"/>
      <c r="D37" s="196"/>
      <c r="E37" s="196"/>
      <c r="F37" s="196"/>
      <c r="G37" s="96"/>
      <c r="H37" s="190"/>
      <c r="I37" s="190"/>
      <c r="J37" s="190"/>
      <c r="K37" s="190"/>
    </row>
    <row r="38" spans="1:11" ht="12.75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40" spans="8:11" ht="12.75">
      <c r="H40" s="80"/>
      <c r="I40" s="80"/>
      <c r="J40" s="80"/>
      <c r="K40" s="80"/>
    </row>
    <row r="41" spans="8:11" ht="12.75">
      <c r="H41" s="189" t="s">
        <v>64</v>
      </c>
      <c r="I41" s="190"/>
      <c r="J41" s="190"/>
      <c r="K41" s="190"/>
    </row>
  </sheetData>
  <sheetProtection/>
  <mergeCells count="93">
    <mergeCell ref="A4:K4"/>
    <mergeCell ref="D8:E8"/>
    <mergeCell ref="G8:H8"/>
    <mergeCell ref="A6:E6"/>
    <mergeCell ref="A7:E7"/>
    <mergeCell ref="G6:K6"/>
    <mergeCell ref="G7:K7"/>
    <mergeCell ref="A9:B9"/>
    <mergeCell ref="D9:E9"/>
    <mergeCell ref="G9:H9"/>
    <mergeCell ref="J9:K9"/>
    <mergeCell ref="I8:K8"/>
    <mergeCell ref="B11:C11"/>
    <mergeCell ref="I11:J11"/>
    <mergeCell ref="G11:H11"/>
    <mergeCell ref="A8:C8"/>
    <mergeCell ref="A13:A14"/>
    <mergeCell ref="B13:B14"/>
    <mergeCell ref="C13:F14"/>
    <mergeCell ref="G13:G14"/>
    <mergeCell ref="H13:I14"/>
    <mergeCell ref="J13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C22:F22"/>
    <mergeCell ref="H22:I22"/>
    <mergeCell ref="J22:K22"/>
    <mergeCell ref="C23:F23"/>
    <mergeCell ref="H23:I23"/>
    <mergeCell ref="J23:K23"/>
    <mergeCell ref="C24:F24"/>
    <mergeCell ref="H24:I24"/>
    <mergeCell ref="J24:K24"/>
    <mergeCell ref="C25:F25"/>
    <mergeCell ref="H25:I25"/>
    <mergeCell ref="J25:K25"/>
    <mergeCell ref="C26:F26"/>
    <mergeCell ref="H26:I26"/>
    <mergeCell ref="J26:K26"/>
    <mergeCell ref="C27:F27"/>
    <mergeCell ref="H27:I27"/>
    <mergeCell ref="J27:K27"/>
    <mergeCell ref="C28:F28"/>
    <mergeCell ref="H28:I28"/>
    <mergeCell ref="J28:K28"/>
    <mergeCell ref="C29:F29"/>
    <mergeCell ref="H29:I29"/>
    <mergeCell ref="J29:K29"/>
    <mergeCell ref="C30:F30"/>
    <mergeCell ref="H30:I30"/>
    <mergeCell ref="J30:K30"/>
    <mergeCell ref="C31:F31"/>
    <mergeCell ref="H31:I31"/>
    <mergeCell ref="J31:K31"/>
    <mergeCell ref="C32:F32"/>
    <mergeCell ref="H32:I32"/>
    <mergeCell ref="J32:K32"/>
    <mergeCell ref="J37:K37"/>
    <mergeCell ref="C33:F33"/>
    <mergeCell ref="H33:I33"/>
    <mergeCell ref="J33:K33"/>
    <mergeCell ref="C34:F34"/>
    <mergeCell ref="H34:I34"/>
    <mergeCell ref="J34:K34"/>
    <mergeCell ref="H41:K41"/>
    <mergeCell ref="A38:K38"/>
    <mergeCell ref="H35:I35"/>
    <mergeCell ref="J35:K35"/>
    <mergeCell ref="H36:I36"/>
    <mergeCell ref="J36:K36"/>
    <mergeCell ref="C37:F37"/>
    <mergeCell ref="C36:F36"/>
    <mergeCell ref="C35:F35"/>
    <mergeCell ref="H37:I37"/>
  </mergeCells>
  <dataValidations count="3">
    <dataValidation type="list" allowBlank="1" showInputMessage="1" showErrorMessage="1" sqref="C15:F15">
      <formula1>vivax</formula1>
    </dataValidation>
    <dataValidation type="list" allowBlank="1" showInputMessage="1" showErrorMessage="1" sqref="C17:F17">
      <formula1>tepisi</formula1>
    </dataValidation>
    <dataValidation type="list" allowBlank="1" showInputMessage="1" showErrorMessage="1" sqref="C16:F16">
      <formula1>mobilni</formula1>
    </dataValidation>
  </dataValidations>
  <printOptions/>
  <pageMargins left="0.2362204724409449" right="0.2362204724409449" top="0.1968503937007874" bottom="0.1968503937007874" header="0" footer="0"/>
  <pageSetup horizontalDpi="600" verticalDpi="600" orientation="portrait" paperSize="1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113"/>
  <sheetViews>
    <sheetView zoomScalePageLayoutView="0" workbookViewId="0" topLeftCell="B1">
      <pane ySplit="1" topLeftCell="A2" activePane="bottomLeft" state="frozen"/>
      <selection pane="topLeft" activeCell="B1" sqref="B1"/>
      <selection pane="bottomLeft" activeCell="T4" sqref="T4"/>
    </sheetView>
  </sheetViews>
  <sheetFormatPr defaultColWidth="9.140625" defaultRowHeight="12.75"/>
  <cols>
    <col min="1" max="1" width="0" style="0" hidden="1" customWidth="1"/>
    <col min="2" max="2" width="6.8515625" style="2" customWidth="1"/>
    <col min="3" max="3" width="24.00390625" style="3" customWidth="1"/>
    <col min="4" max="4" width="30.8515625" style="42" bestFit="1" customWidth="1"/>
    <col min="5" max="5" width="13.140625" style="2" bestFit="1" customWidth="1"/>
    <col min="6" max="6" width="10.140625" style="2" customWidth="1"/>
    <col min="7" max="7" width="22.8515625" style="2" customWidth="1"/>
    <col min="8" max="8" width="19.00390625" style="2" customWidth="1"/>
    <col min="9" max="9" width="23.57421875" style="1" customWidth="1"/>
    <col min="10" max="10" width="15.28125" style="1" customWidth="1"/>
    <col min="11" max="20" width="7.7109375" style="0" customWidth="1"/>
  </cols>
  <sheetData>
    <row r="1" spans="2:20" ht="13.5" thickBot="1">
      <c r="B1" s="120" t="s">
        <v>66</v>
      </c>
      <c r="C1" s="99" t="s">
        <v>43</v>
      </c>
      <c r="D1" s="104" t="s">
        <v>18</v>
      </c>
      <c r="E1" s="99" t="s">
        <v>0</v>
      </c>
      <c r="F1" s="99" t="s">
        <v>1</v>
      </c>
      <c r="G1" s="99" t="s">
        <v>2</v>
      </c>
      <c r="H1" s="99" t="s">
        <v>17</v>
      </c>
      <c r="I1" s="105" t="s">
        <v>3</v>
      </c>
      <c r="J1" s="105" t="s">
        <v>67</v>
      </c>
      <c r="K1" s="99" t="s">
        <v>4</v>
      </c>
      <c r="L1" s="99" t="s">
        <v>4</v>
      </c>
      <c r="M1" s="99" t="s">
        <v>4</v>
      </c>
      <c r="N1" s="99" t="s">
        <v>4</v>
      </c>
      <c r="O1" s="99" t="s">
        <v>4</v>
      </c>
      <c r="P1" s="99" t="s">
        <v>4</v>
      </c>
      <c r="Q1" s="99" t="s">
        <v>4</v>
      </c>
      <c r="R1" s="99" t="s">
        <v>4</v>
      </c>
      <c r="S1" s="99" t="s">
        <v>4</v>
      </c>
      <c r="T1" s="99" t="s">
        <v>4</v>
      </c>
    </row>
    <row r="2" spans="1:20" ht="13.5" thickTop="1">
      <c r="A2" s="64">
        <v>1</v>
      </c>
      <c r="B2" s="74">
        <v>1</v>
      </c>
      <c r="C2" s="101" t="s">
        <v>138</v>
      </c>
      <c r="D2" s="74" t="s">
        <v>141</v>
      </c>
      <c r="E2" s="166"/>
      <c r="F2" s="167" t="s">
        <v>139</v>
      </c>
      <c r="G2" s="164">
        <v>123456789999</v>
      </c>
      <c r="H2" s="168" t="s">
        <v>140</v>
      </c>
      <c r="I2" s="102">
        <v>9119</v>
      </c>
      <c r="J2" s="103">
        <v>759.9166666666666</v>
      </c>
      <c r="K2" s="48"/>
      <c r="L2" s="48"/>
      <c r="M2" s="48"/>
      <c r="N2" s="48"/>
      <c r="O2" s="48"/>
      <c r="P2" s="48"/>
      <c r="Q2" s="44"/>
      <c r="R2" s="20"/>
      <c r="S2" s="20"/>
      <c r="T2" s="20"/>
    </row>
    <row r="3" spans="1:20" ht="12.75">
      <c r="A3" s="65">
        <f>A2+1</f>
        <v>2</v>
      </c>
      <c r="B3" s="72">
        <v>2</v>
      </c>
      <c r="C3" s="73" t="s">
        <v>145</v>
      </c>
      <c r="D3" s="74" t="s">
        <v>146</v>
      </c>
      <c r="E3" s="169">
        <v>233232</v>
      </c>
      <c r="F3" s="170" t="s">
        <v>147</v>
      </c>
      <c r="G3" s="165" t="s">
        <v>149</v>
      </c>
      <c r="H3" s="171" t="s">
        <v>148</v>
      </c>
      <c r="I3" s="75">
        <v>28277</v>
      </c>
      <c r="J3" s="17">
        <v>2356.4166666666665</v>
      </c>
      <c r="K3" s="48"/>
      <c r="L3" s="48"/>
      <c r="M3" s="48"/>
      <c r="N3" s="48"/>
      <c r="O3" s="48"/>
      <c r="P3" s="48"/>
      <c r="Q3" s="44"/>
      <c r="R3" s="20"/>
      <c r="S3" s="20"/>
      <c r="T3" s="20"/>
    </row>
    <row r="4" spans="1:20" ht="12.75">
      <c r="A4" s="65">
        <f aca="true" t="shared" si="0" ref="A4:B67">A3+1</f>
        <v>3</v>
      </c>
      <c r="B4" s="72">
        <v>3</v>
      </c>
      <c r="C4" s="73" t="s">
        <v>152</v>
      </c>
      <c r="D4" s="74" t="s">
        <v>153</v>
      </c>
      <c r="E4" s="169">
        <v>2211</v>
      </c>
      <c r="F4" s="170">
        <v>12221</v>
      </c>
      <c r="G4" s="165">
        <v>123456799999</v>
      </c>
      <c r="H4" s="171" t="s">
        <v>154</v>
      </c>
      <c r="I4" s="75">
        <v>28294</v>
      </c>
      <c r="J4" s="17">
        <v>2357.8333333333335</v>
      </c>
      <c r="K4" s="48">
        <v>20026</v>
      </c>
      <c r="L4" s="48">
        <v>43009</v>
      </c>
      <c r="M4" s="48">
        <v>39009</v>
      </c>
      <c r="N4" s="48"/>
      <c r="O4" s="48"/>
      <c r="P4" s="48"/>
      <c r="Q4" s="44"/>
      <c r="R4" s="20"/>
      <c r="S4" s="20"/>
      <c r="T4" s="20"/>
    </row>
    <row r="5" spans="1:20" ht="12.75">
      <c r="A5" s="65">
        <f t="shared" si="0"/>
        <v>4</v>
      </c>
      <c r="B5" s="72"/>
      <c r="C5" s="73"/>
      <c r="D5" s="74"/>
      <c r="E5" s="81"/>
      <c r="F5" s="170"/>
      <c r="G5" s="165"/>
      <c r="H5" s="171"/>
      <c r="I5" s="75"/>
      <c r="J5" s="17"/>
      <c r="K5" s="48"/>
      <c r="L5" s="48"/>
      <c r="M5" s="48"/>
      <c r="N5" s="48"/>
      <c r="O5" s="48"/>
      <c r="P5" s="48"/>
      <c r="Q5" s="44"/>
      <c r="R5" s="20"/>
      <c r="S5" s="20"/>
      <c r="T5" s="20"/>
    </row>
    <row r="6" spans="1:20" ht="12.75">
      <c r="A6" s="65">
        <f t="shared" si="0"/>
        <v>5</v>
      </c>
      <c r="B6" s="72"/>
      <c r="C6" s="73"/>
      <c r="D6" s="74"/>
      <c r="E6" s="81"/>
      <c r="F6" s="170"/>
      <c r="G6" s="165"/>
      <c r="H6" s="171"/>
      <c r="I6" s="75"/>
      <c r="J6" s="17"/>
      <c r="K6" s="48"/>
      <c r="L6" s="48"/>
      <c r="M6" s="48"/>
      <c r="N6" s="48"/>
      <c r="O6" s="48"/>
      <c r="P6" s="48"/>
      <c r="Q6" s="44"/>
      <c r="R6" s="20"/>
      <c r="S6" s="20"/>
      <c r="T6" s="20"/>
    </row>
    <row r="7" spans="1:20" ht="12.75">
      <c r="A7" s="65">
        <f t="shared" si="0"/>
        <v>6</v>
      </c>
      <c r="B7" s="72"/>
      <c r="C7" s="73"/>
      <c r="D7" s="74"/>
      <c r="E7" s="81"/>
      <c r="F7" s="170"/>
      <c r="G7" s="165"/>
      <c r="H7" s="171"/>
      <c r="I7" s="75"/>
      <c r="J7" s="17"/>
      <c r="K7" s="48"/>
      <c r="L7" s="48"/>
      <c r="M7" s="48"/>
      <c r="N7" s="48"/>
      <c r="O7" s="48"/>
      <c r="P7" s="48"/>
      <c r="Q7" s="44"/>
      <c r="R7" s="20"/>
      <c r="S7" s="20"/>
      <c r="T7" s="20"/>
    </row>
    <row r="8" spans="1:20" ht="12.75">
      <c r="A8" s="65">
        <f t="shared" si="0"/>
        <v>7</v>
      </c>
      <c r="B8" s="72"/>
      <c r="C8" s="73"/>
      <c r="D8" s="74"/>
      <c r="E8" s="81"/>
      <c r="F8" s="170"/>
      <c r="G8" s="165"/>
      <c r="H8" s="171"/>
      <c r="I8" s="75"/>
      <c r="J8" s="17"/>
      <c r="K8" s="48"/>
      <c r="L8" s="48"/>
      <c r="M8" s="48"/>
      <c r="N8" s="48"/>
      <c r="O8" s="48"/>
      <c r="P8" s="48"/>
      <c r="Q8" s="44"/>
      <c r="R8" s="20"/>
      <c r="S8" s="20"/>
      <c r="T8" s="20"/>
    </row>
    <row r="9" spans="1:20" ht="12.75">
      <c r="A9" s="65">
        <f t="shared" si="0"/>
        <v>8</v>
      </c>
      <c r="B9" s="72"/>
      <c r="C9" s="73"/>
      <c r="D9" s="74"/>
      <c r="E9" s="81"/>
      <c r="F9" s="170"/>
      <c r="G9" s="165"/>
      <c r="H9" s="171"/>
      <c r="I9" s="75"/>
      <c r="J9" s="17"/>
      <c r="K9" s="48"/>
      <c r="L9" s="48"/>
      <c r="M9" s="48"/>
      <c r="N9" s="48"/>
      <c r="O9" s="48"/>
      <c r="P9" s="48"/>
      <c r="Q9" s="44"/>
      <c r="R9" s="20"/>
      <c r="S9" s="20"/>
      <c r="T9" s="20"/>
    </row>
    <row r="10" spans="1:37" s="46" customFormat="1" ht="12.75">
      <c r="A10" s="65">
        <f t="shared" si="0"/>
        <v>9</v>
      </c>
      <c r="B10" s="72"/>
      <c r="C10" s="73"/>
      <c r="D10" s="74"/>
      <c r="E10" s="81"/>
      <c r="F10" s="170"/>
      <c r="G10" s="165"/>
      <c r="H10" s="171"/>
      <c r="I10" s="75"/>
      <c r="J10" s="17"/>
      <c r="K10" s="48"/>
      <c r="L10" s="48"/>
      <c r="M10" s="48"/>
      <c r="N10" s="48"/>
      <c r="O10" s="48"/>
      <c r="P10" s="48"/>
      <c r="Q10" s="44"/>
      <c r="R10" s="20"/>
      <c r="S10" s="20"/>
      <c r="T10" s="20"/>
      <c r="U10" s="37"/>
      <c r="V10" s="37"/>
      <c r="W10" s="37"/>
      <c r="X10" s="37"/>
      <c r="Y10" s="37"/>
      <c r="Z10" s="35"/>
      <c r="AA10" s="35"/>
      <c r="AB10" s="35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20" ht="12.75">
      <c r="A11" s="65">
        <f t="shared" si="0"/>
        <v>10</v>
      </c>
      <c r="B11" s="72"/>
      <c r="C11" s="76"/>
      <c r="D11" s="74"/>
      <c r="E11" s="81"/>
      <c r="F11" s="172"/>
      <c r="G11" s="165"/>
      <c r="H11" s="171"/>
      <c r="I11" s="77"/>
      <c r="J11" s="36"/>
      <c r="K11" s="48"/>
      <c r="L11" s="48"/>
      <c r="M11" s="48"/>
      <c r="N11" s="48"/>
      <c r="O11" s="48"/>
      <c r="P11" s="48"/>
      <c r="Q11" s="44"/>
      <c r="R11" s="20"/>
      <c r="S11" s="20"/>
      <c r="T11" s="20"/>
    </row>
    <row r="12" spans="1:20" ht="12.75">
      <c r="A12" s="65">
        <f t="shared" si="0"/>
        <v>11</v>
      </c>
      <c r="B12" s="72"/>
      <c r="C12" s="73"/>
      <c r="D12" s="74"/>
      <c r="E12" s="81"/>
      <c r="F12" s="170"/>
      <c r="G12" s="165"/>
      <c r="H12" s="171"/>
      <c r="I12" s="75"/>
      <c r="J12" s="17"/>
      <c r="K12" s="48"/>
      <c r="L12" s="48"/>
      <c r="M12" s="48"/>
      <c r="N12" s="48"/>
      <c r="O12" s="48"/>
      <c r="P12" s="48"/>
      <c r="Q12" s="44"/>
      <c r="R12" s="20"/>
      <c r="S12" s="20"/>
      <c r="T12" s="20"/>
    </row>
    <row r="13" spans="1:20" ht="12.75">
      <c r="A13" s="65">
        <f t="shared" si="0"/>
        <v>12</v>
      </c>
      <c r="B13" s="72"/>
      <c r="C13" s="73"/>
      <c r="D13" s="74"/>
      <c r="E13" s="81"/>
      <c r="F13" s="170"/>
      <c r="G13" s="165"/>
      <c r="H13" s="171"/>
      <c r="I13" s="75"/>
      <c r="J13" s="17"/>
      <c r="K13" s="48"/>
      <c r="L13" s="48"/>
      <c r="M13" s="48"/>
      <c r="N13" s="48"/>
      <c r="O13" s="48"/>
      <c r="P13" s="48"/>
      <c r="Q13" s="44"/>
      <c r="R13" s="20"/>
      <c r="S13" s="20"/>
      <c r="T13" s="20"/>
    </row>
    <row r="14" spans="1:20" ht="12.75">
      <c r="A14" s="65">
        <f t="shared" si="0"/>
        <v>13</v>
      </c>
      <c r="B14" s="72"/>
      <c r="C14" s="73"/>
      <c r="D14" s="74"/>
      <c r="E14" s="81"/>
      <c r="F14" s="170"/>
      <c r="G14" s="165"/>
      <c r="H14" s="173"/>
      <c r="I14" s="75"/>
      <c r="J14" s="17"/>
      <c r="K14" s="48"/>
      <c r="L14" s="48"/>
      <c r="M14" s="48"/>
      <c r="N14" s="48"/>
      <c r="O14" s="48"/>
      <c r="P14" s="48"/>
      <c r="Q14" s="44"/>
      <c r="R14" s="20"/>
      <c r="S14" s="20"/>
      <c r="T14" s="20"/>
    </row>
    <row r="15" spans="1:20" ht="12.75">
      <c r="A15" s="65">
        <f t="shared" si="0"/>
        <v>14</v>
      </c>
      <c r="B15" s="72"/>
      <c r="C15" s="73"/>
      <c r="D15" s="74"/>
      <c r="E15" s="81"/>
      <c r="F15" s="170"/>
      <c r="G15" s="165"/>
      <c r="H15" s="171"/>
      <c r="I15" s="75"/>
      <c r="J15" s="17"/>
      <c r="K15" s="48"/>
      <c r="L15" s="48"/>
      <c r="M15" s="48"/>
      <c r="N15" s="48"/>
      <c r="O15" s="48"/>
      <c r="P15" s="48"/>
      <c r="Q15" s="44"/>
      <c r="R15" s="20"/>
      <c r="S15" s="20"/>
      <c r="T15" s="20"/>
    </row>
    <row r="16" spans="1:20" ht="12.75">
      <c r="A16" s="65">
        <f t="shared" si="0"/>
        <v>15</v>
      </c>
      <c r="B16" s="72"/>
      <c r="C16" s="73"/>
      <c r="D16" s="74"/>
      <c r="E16" s="81"/>
      <c r="F16" s="170"/>
      <c r="G16" s="165"/>
      <c r="H16" s="173"/>
      <c r="I16" s="75"/>
      <c r="J16" s="17"/>
      <c r="K16" s="48"/>
      <c r="L16" s="48"/>
      <c r="M16" s="48"/>
      <c r="N16" s="48"/>
      <c r="O16" s="48"/>
      <c r="P16" s="48"/>
      <c r="Q16" s="44"/>
      <c r="R16" s="20"/>
      <c r="S16" s="20"/>
      <c r="T16" s="20"/>
    </row>
    <row r="17" spans="1:20" ht="12.75">
      <c r="A17" s="65">
        <f t="shared" si="0"/>
        <v>16</v>
      </c>
      <c r="B17" s="72"/>
      <c r="C17" s="73"/>
      <c r="D17" s="74"/>
      <c r="E17" s="81"/>
      <c r="F17" s="170"/>
      <c r="G17" s="165"/>
      <c r="H17" s="173"/>
      <c r="I17" s="75"/>
      <c r="J17" s="17"/>
      <c r="K17" s="48"/>
      <c r="L17" s="48"/>
      <c r="M17" s="48"/>
      <c r="N17" s="48"/>
      <c r="O17" s="48"/>
      <c r="P17" s="48"/>
      <c r="Q17" s="44"/>
      <c r="R17" s="20"/>
      <c r="S17" s="20"/>
      <c r="T17" s="20"/>
    </row>
    <row r="18" spans="1:20" ht="12.75" customHeight="1">
      <c r="A18" s="65">
        <f t="shared" si="0"/>
        <v>17</v>
      </c>
      <c r="B18" s="72"/>
      <c r="C18" s="73"/>
      <c r="D18" s="74"/>
      <c r="E18" s="81"/>
      <c r="F18" s="170"/>
      <c r="G18" s="165"/>
      <c r="H18" s="171"/>
      <c r="I18" s="75"/>
      <c r="J18" s="17"/>
      <c r="K18" s="48"/>
      <c r="L18" s="48"/>
      <c r="M18" s="48"/>
      <c r="N18" s="48"/>
      <c r="O18" s="48"/>
      <c r="P18" s="48"/>
      <c r="Q18" s="44"/>
      <c r="R18" s="20"/>
      <c r="S18" s="20"/>
      <c r="T18" s="20"/>
    </row>
    <row r="19" spans="1:20" ht="12.75">
      <c r="A19" s="65">
        <f t="shared" si="0"/>
        <v>18</v>
      </c>
      <c r="B19" s="72"/>
      <c r="C19" s="73"/>
      <c r="D19" s="74"/>
      <c r="E19" s="81"/>
      <c r="F19" s="170"/>
      <c r="G19" s="165"/>
      <c r="H19" s="174"/>
      <c r="I19" s="75"/>
      <c r="J19" s="17"/>
      <c r="K19" s="48"/>
      <c r="L19" s="48"/>
      <c r="M19" s="48"/>
      <c r="N19" s="48"/>
      <c r="O19" s="48"/>
      <c r="P19" s="48"/>
      <c r="Q19" s="44"/>
      <c r="R19" s="20"/>
      <c r="S19" s="20"/>
      <c r="T19" s="20"/>
    </row>
    <row r="20" spans="1:20" ht="12.75">
      <c r="A20" s="65">
        <f t="shared" si="0"/>
        <v>19</v>
      </c>
      <c r="B20" s="72"/>
      <c r="C20" s="78"/>
      <c r="D20" s="74"/>
      <c r="E20" s="81"/>
      <c r="F20" s="170"/>
      <c r="G20" s="165"/>
      <c r="H20" s="171"/>
      <c r="I20" s="75"/>
      <c r="J20" s="17"/>
      <c r="K20" s="48"/>
      <c r="L20" s="48"/>
      <c r="M20" s="48"/>
      <c r="N20" s="48"/>
      <c r="O20" s="48"/>
      <c r="P20" s="48"/>
      <c r="Q20" s="44"/>
      <c r="R20" s="20"/>
      <c r="S20" s="20"/>
      <c r="T20" s="20"/>
    </row>
    <row r="21" spans="1:20" s="46" customFormat="1" ht="12.75">
      <c r="A21" s="65">
        <f t="shared" si="0"/>
        <v>20</v>
      </c>
      <c r="B21" s="72"/>
      <c r="C21" s="73"/>
      <c r="D21" s="74"/>
      <c r="E21" s="169"/>
      <c r="F21" s="170"/>
      <c r="G21" s="165"/>
      <c r="H21" s="171"/>
      <c r="I21" s="75"/>
      <c r="J21" s="23"/>
      <c r="K21" s="48"/>
      <c r="L21" s="48"/>
      <c r="M21" s="48"/>
      <c r="N21" s="48"/>
      <c r="O21" s="48"/>
      <c r="P21" s="48"/>
      <c r="Q21" s="44"/>
      <c r="R21" s="20"/>
      <c r="S21" s="20"/>
      <c r="T21" s="20"/>
    </row>
    <row r="22" spans="1:20" ht="12.75">
      <c r="A22" s="65">
        <f t="shared" si="0"/>
        <v>21</v>
      </c>
      <c r="B22" s="72"/>
      <c r="C22" s="73"/>
      <c r="D22" s="74"/>
      <c r="E22" s="169"/>
      <c r="F22" s="170"/>
      <c r="G22" s="165"/>
      <c r="H22" s="171"/>
      <c r="I22" s="75"/>
      <c r="J22" s="17"/>
      <c r="K22" s="48"/>
      <c r="L22" s="48"/>
      <c r="M22" s="48"/>
      <c r="N22" s="48"/>
      <c r="O22" s="48"/>
      <c r="P22" s="48"/>
      <c r="Q22" s="44"/>
      <c r="R22" s="20"/>
      <c r="S22" s="20"/>
      <c r="T22" s="20"/>
    </row>
    <row r="23" spans="1:17" ht="12.75" hidden="1">
      <c r="A23" s="65">
        <f t="shared" si="0"/>
        <v>22</v>
      </c>
      <c r="B23" s="4">
        <f t="shared" si="0"/>
        <v>1</v>
      </c>
      <c r="C23" s="66"/>
      <c r="D23" s="48"/>
      <c r="E23" s="175"/>
      <c r="F23" s="21"/>
      <c r="G23" s="21" t="s">
        <v>27</v>
      </c>
      <c r="H23" s="176"/>
      <c r="I23" s="45"/>
      <c r="J23" s="17">
        <f aca="true" t="shared" si="1" ref="J23:J80">I23/24</f>
        <v>0</v>
      </c>
      <c r="K23" s="8"/>
      <c r="L23" s="8"/>
      <c r="M23" s="9"/>
      <c r="N23" s="8"/>
      <c r="O23" s="8"/>
      <c r="P23" s="8"/>
      <c r="Q23" s="4"/>
    </row>
    <row r="24" spans="1:17" ht="12.75" hidden="1">
      <c r="A24" s="65">
        <f t="shared" si="0"/>
        <v>23</v>
      </c>
      <c r="B24" s="4">
        <f t="shared" si="0"/>
        <v>2</v>
      </c>
      <c r="C24" s="66"/>
      <c r="D24" s="48"/>
      <c r="E24" s="175"/>
      <c r="F24" s="21"/>
      <c r="G24" s="21" t="s">
        <v>27</v>
      </c>
      <c r="H24" s="176"/>
      <c r="I24" s="45"/>
      <c r="J24" s="17">
        <f t="shared" si="1"/>
        <v>0</v>
      </c>
      <c r="K24" s="39"/>
      <c r="L24" s="39"/>
      <c r="M24" s="8"/>
      <c r="N24" s="8"/>
      <c r="O24" s="8"/>
      <c r="P24" s="8"/>
      <c r="Q24" s="4"/>
    </row>
    <row r="25" spans="1:17" ht="12.75" hidden="1">
      <c r="A25" s="65">
        <f t="shared" si="0"/>
        <v>24</v>
      </c>
      <c r="B25" s="4">
        <f t="shared" si="0"/>
        <v>3</v>
      </c>
      <c r="C25" s="66"/>
      <c r="D25" s="48"/>
      <c r="E25" s="175"/>
      <c r="F25" s="21"/>
      <c r="G25" s="21" t="s">
        <v>27</v>
      </c>
      <c r="H25" s="176"/>
      <c r="I25" s="45"/>
      <c r="J25" s="17">
        <f t="shared" si="1"/>
        <v>0</v>
      </c>
      <c r="K25" s="8"/>
      <c r="L25" s="8"/>
      <c r="M25" s="8"/>
      <c r="N25" s="8"/>
      <c r="O25" s="8"/>
      <c r="P25" s="8"/>
      <c r="Q25" s="4"/>
    </row>
    <row r="26" spans="1:17" ht="12.75" hidden="1">
      <c r="A26" s="65">
        <f t="shared" si="0"/>
        <v>25</v>
      </c>
      <c r="B26" s="4">
        <f t="shared" si="0"/>
        <v>4</v>
      </c>
      <c r="C26" s="66"/>
      <c r="D26" s="48"/>
      <c r="E26" s="175"/>
      <c r="F26" s="21"/>
      <c r="G26" s="21" t="s">
        <v>27</v>
      </c>
      <c r="H26" s="176"/>
      <c r="I26" s="45"/>
      <c r="J26" s="17">
        <f t="shared" si="1"/>
        <v>0</v>
      </c>
      <c r="K26" s="39"/>
      <c r="L26" s="39"/>
      <c r="M26" s="39"/>
      <c r="N26" s="8"/>
      <c r="O26" s="8"/>
      <c r="P26" s="8"/>
      <c r="Q26" s="4"/>
    </row>
    <row r="27" spans="1:17" ht="12.75" hidden="1">
      <c r="A27" s="65">
        <f t="shared" si="0"/>
        <v>26</v>
      </c>
      <c r="B27" s="4">
        <f t="shared" si="0"/>
        <v>5</v>
      </c>
      <c r="C27" s="66"/>
      <c r="D27" s="8"/>
      <c r="E27" s="9"/>
      <c r="F27" s="21"/>
      <c r="G27" s="21" t="s">
        <v>27</v>
      </c>
      <c r="H27" s="176"/>
      <c r="I27" s="45"/>
      <c r="J27" s="17">
        <f t="shared" si="1"/>
        <v>0</v>
      </c>
      <c r="K27" s="39"/>
      <c r="L27" s="39"/>
      <c r="M27" s="39"/>
      <c r="N27" s="8"/>
      <c r="O27" s="8"/>
      <c r="P27" s="8"/>
      <c r="Q27" s="4"/>
    </row>
    <row r="28" spans="1:17" ht="12.75" hidden="1">
      <c r="A28" s="65">
        <f t="shared" si="0"/>
        <v>27</v>
      </c>
      <c r="B28" s="4">
        <f t="shared" si="0"/>
        <v>6</v>
      </c>
      <c r="C28" s="66"/>
      <c r="D28" s="48"/>
      <c r="E28" s="9"/>
      <c r="F28" s="21"/>
      <c r="G28" s="21" t="s">
        <v>27</v>
      </c>
      <c r="H28" s="176"/>
      <c r="I28" s="45"/>
      <c r="J28" s="17">
        <f t="shared" si="1"/>
        <v>0</v>
      </c>
      <c r="K28" s="8"/>
      <c r="L28" s="8"/>
      <c r="M28" s="8"/>
      <c r="N28" s="8"/>
      <c r="O28" s="8"/>
      <c r="P28" s="8"/>
      <c r="Q28" s="4"/>
    </row>
    <row r="29" spans="1:17" s="46" customFormat="1" ht="12.75" hidden="1">
      <c r="A29" s="65">
        <f t="shared" si="0"/>
        <v>28</v>
      </c>
      <c r="B29" s="4">
        <f t="shared" si="0"/>
        <v>7</v>
      </c>
      <c r="C29" s="67"/>
      <c r="D29" s="48"/>
      <c r="E29" s="41"/>
      <c r="F29" s="170"/>
      <c r="G29" s="21" t="s">
        <v>27</v>
      </c>
      <c r="H29" s="171"/>
      <c r="I29" s="45"/>
      <c r="J29" s="23">
        <f t="shared" si="1"/>
        <v>0</v>
      </c>
      <c r="K29" s="8"/>
      <c r="L29" s="8"/>
      <c r="M29" s="9"/>
      <c r="N29" s="8"/>
      <c r="O29" s="8"/>
      <c r="P29" s="22"/>
      <c r="Q29" s="22"/>
    </row>
    <row r="30" spans="1:17" ht="12.75" hidden="1">
      <c r="A30" s="65">
        <f t="shared" si="0"/>
        <v>29</v>
      </c>
      <c r="B30" s="4">
        <f t="shared" si="0"/>
        <v>8</v>
      </c>
      <c r="C30" s="66"/>
      <c r="D30" s="48"/>
      <c r="E30" s="9"/>
      <c r="F30" s="21"/>
      <c r="G30" s="21" t="s">
        <v>27</v>
      </c>
      <c r="H30" s="176"/>
      <c r="I30" s="45"/>
      <c r="J30" s="17">
        <f t="shared" si="1"/>
        <v>0</v>
      </c>
      <c r="K30" s="39"/>
      <c r="L30" s="8"/>
      <c r="M30" s="8"/>
      <c r="N30" s="8"/>
      <c r="O30" s="8"/>
      <c r="P30" s="8"/>
      <c r="Q30" s="4"/>
    </row>
    <row r="31" spans="1:17" ht="12.75" hidden="1">
      <c r="A31" s="65">
        <f t="shared" si="0"/>
        <v>30</v>
      </c>
      <c r="B31" s="4">
        <f t="shared" si="0"/>
        <v>9</v>
      </c>
      <c r="C31" s="66"/>
      <c r="D31" s="8"/>
      <c r="E31" s="9"/>
      <c r="F31" s="21"/>
      <c r="G31" s="21" t="s">
        <v>27</v>
      </c>
      <c r="H31" s="176"/>
      <c r="I31" s="45"/>
      <c r="J31" s="17">
        <f t="shared" si="1"/>
        <v>0</v>
      </c>
      <c r="K31" s="8"/>
      <c r="L31" s="8"/>
      <c r="M31" s="8"/>
      <c r="N31" s="8"/>
      <c r="O31" s="8"/>
      <c r="P31" s="8"/>
      <c r="Q31" s="4"/>
    </row>
    <row r="32" spans="1:17" ht="12.75" hidden="1">
      <c r="A32" s="65">
        <f t="shared" si="0"/>
        <v>31</v>
      </c>
      <c r="B32" s="4">
        <f t="shared" si="0"/>
        <v>10</v>
      </c>
      <c r="C32" s="50"/>
      <c r="D32" s="40"/>
      <c r="E32" s="177"/>
      <c r="F32" s="21"/>
      <c r="G32" s="21" t="s">
        <v>27</v>
      </c>
      <c r="H32" s="178"/>
      <c r="I32" s="45"/>
      <c r="J32" s="17">
        <f t="shared" si="1"/>
        <v>0</v>
      </c>
      <c r="K32" s="39"/>
      <c r="L32" s="8"/>
      <c r="M32" s="8"/>
      <c r="N32" s="8"/>
      <c r="O32" s="8"/>
      <c r="P32" s="8"/>
      <c r="Q32" s="4"/>
    </row>
    <row r="33" spans="1:17" ht="12.75" hidden="1">
      <c r="A33" s="65">
        <f t="shared" si="0"/>
        <v>32</v>
      </c>
      <c r="B33" s="4">
        <f t="shared" si="0"/>
        <v>11</v>
      </c>
      <c r="C33" s="66"/>
      <c r="D33" s="8"/>
      <c r="E33" s="9"/>
      <c r="F33" s="21"/>
      <c r="G33" s="21" t="s">
        <v>27</v>
      </c>
      <c r="H33" s="176"/>
      <c r="I33" s="45"/>
      <c r="J33" s="17">
        <f t="shared" si="1"/>
        <v>0</v>
      </c>
      <c r="K33" s="39"/>
      <c r="L33" s="39"/>
      <c r="M33" s="39"/>
      <c r="N33" s="8"/>
      <c r="O33" s="8"/>
      <c r="P33" s="8"/>
      <c r="Q33" s="4"/>
    </row>
    <row r="34" spans="1:17" ht="12.75" hidden="1">
      <c r="A34" s="65">
        <f t="shared" si="0"/>
        <v>33</v>
      </c>
      <c r="B34" s="4">
        <f t="shared" si="0"/>
        <v>12</v>
      </c>
      <c r="C34" s="66"/>
      <c r="D34" s="48"/>
      <c r="E34" s="9"/>
      <c r="F34" s="21"/>
      <c r="G34" s="21" t="s">
        <v>27</v>
      </c>
      <c r="H34" s="176"/>
      <c r="I34" s="45"/>
      <c r="J34" s="17">
        <f t="shared" si="1"/>
        <v>0</v>
      </c>
      <c r="K34" s="39"/>
      <c r="L34" s="39"/>
      <c r="M34" s="39"/>
      <c r="N34" s="8"/>
      <c r="O34" s="8"/>
      <c r="P34" s="8"/>
      <c r="Q34" s="4"/>
    </row>
    <row r="35" spans="1:17" ht="12.75" hidden="1">
      <c r="A35" s="65">
        <f t="shared" si="0"/>
        <v>34</v>
      </c>
      <c r="B35" s="4">
        <f t="shared" si="0"/>
        <v>13</v>
      </c>
      <c r="C35" s="66"/>
      <c r="D35" s="48"/>
      <c r="E35" s="9"/>
      <c r="F35" s="21"/>
      <c r="G35" s="21" t="s">
        <v>27</v>
      </c>
      <c r="H35" s="176"/>
      <c r="I35" s="45"/>
      <c r="J35" s="17">
        <f t="shared" si="1"/>
        <v>0</v>
      </c>
      <c r="K35" s="39"/>
      <c r="L35" s="8"/>
      <c r="M35" s="8"/>
      <c r="N35" s="8"/>
      <c r="O35" s="8"/>
      <c r="P35" s="8"/>
      <c r="Q35" s="4"/>
    </row>
    <row r="36" spans="1:17" ht="12.75" hidden="1">
      <c r="A36" s="65">
        <f t="shared" si="0"/>
        <v>35</v>
      </c>
      <c r="B36" s="4">
        <f t="shared" si="0"/>
        <v>14</v>
      </c>
      <c r="C36" s="66"/>
      <c r="D36" s="8"/>
      <c r="E36" s="9"/>
      <c r="F36" s="21"/>
      <c r="G36" s="21" t="s">
        <v>27</v>
      </c>
      <c r="H36" s="176"/>
      <c r="I36" s="45"/>
      <c r="J36" s="17">
        <f t="shared" si="1"/>
        <v>0</v>
      </c>
      <c r="K36" s="8"/>
      <c r="L36" s="8"/>
      <c r="M36" s="8"/>
      <c r="N36" s="8"/>
      <c r="O36" s="8"/>
      <c r="P36" s="8"/>
      <c r="Q36" s="4"/>
    </row>
    <row r="37" spans="1:17" ht="12.75" hidden="1">
      <c r="A37" s="65">
        <f t="shared" si="0"/>
        <v>36</v>
      </c>
      <c r="B37" s="4">
        <f t="shared" si="0"/>
        <v>15</v>
      </c>
      <c r="C37" s="66"/>
      <c r="D37" s="8"/>
      <c r="E37" s="9"/>
      <c r="F37" s="21"/>
      <c r="G37" s="21" t="s">
        <v>27</v>
      </c>
      <c r="H37" s="176"/>
      <c r="I37" s="45"/>
      <c r="J37" s="17">
        <f t="shared" si="1"/>
        <v>0</v>
      </c>
      <c r="K37" s="39"/>
      <c r="L37" s="39"/>
      <c r="M37" s="39"/>
      <c r="N37" s="8"/>
      <c r="O37" s="8"/>
      <c r="P37" s="8"/>
      <c r="Q37" s="4"/>
    </row>
    <row r="38" spans="1:17" ht="12.75" hidden="1">
      <c r="A38" s="65">
        <f t="shared" si="0"/>
        <v>37</v>
      </c>
      <c r="B38" s="4">
        <f t="shared" si="0"/>
        <v>16</v>
      </c>
      <c r="C38" s="66"/>
      <c r="D38" s="48"/>
      <c r="E38" s="9"/>
      <c r="F38" s="21"/>
      <c r="G38" s="21" t="s">
        <v>27</v>
      </c>
      <c r="H38" s="176"/>
      <c r="I38" s="45"/>
      <c r="J38" s="17">
        <f t="shared" si="1"/>
        <v>0</v>
      </c>
      <c r="K38" s="8"/>
      <c r="L38" s="8"/>
      <c r="M38" s="8"/>
      <c r="N38" s="8"/>
      <c r="O38" s="8"/>
      <c r="P38" s="8"/>
      <c r="Q38" s="4"/>
    </row>
    <row r="39" spans="1:17" ht="12.75" hidden="1">
      <c r="A39" s="65">
        <f t="shared" si="0"/>
        <v>38</v>
      </c>
      <c r="B39" s="4">
        <f t="shared" si="0"/>
        <v>17</v>
      </c>
      <c r="C39" s="66"/>
      <c r="D39" s="8"/>
      <c r="E39" s="9"/>
      <c r="F39" s="21"/>
      <c r="G39" s="21" t="s">
        <v>27</v>
      </c>
      <c r="H39" s="176"/>
      <c r="I39" s="45"/>
      <c r="J39" s="17">
        <f t="shared" si="1"/>
        <v>0</v>
      </c>
      <c r="K39" s="8"/>
      <c r="L39" s="8"/>
      <c r="M39" s="8"/>
      <c r="N39" s="8"/>
      <c r="O39" s="8"/>
      <c r="P39" s="8"/>
      <c r="Q39" s="4"/>
    </row>
    <row r="40" spans="1:17" ht="12.75" hidden="1">
      <c r="A40" s="65">
        <f t="shared" si="0"/>
        <v>39</v>
      </c>
      <c r="B40" s="4">
        <f t="shared" si="0"/>
        <v>18</v>
      </c>
      <c r="C40" s="66"/>
      <c r="D40" s="8"/>
      <c r="E40" s="9"/>
      <c r="F40" s="21"/>
      <c r="G40" s="21" t="s">
        <v>27</v>
      </c>
      <c r="H40" s="176"/>
      <c r="I40" s="45"/>
      <c r="J40" s="17">
        <f t="shared" si="1"/>
        <v>0</v>
      </c>
      <c r="K40" s="39"/>
      <c r="L40" s="39"/>
      <c r="M40" s="39"/>
      <c r="N40" s="8"/>
      <c r="O40" s="8"/>
      <c r="P40" s="8"/>
      <c r="Q40" s="4"/>
    </row>
    <row r="41" spans="1:17" ht="12.75" hidden="1">
      <c r="A41" s="65">
        <f t="shared" si="0"/>
        <v>40</v>
      </c>
      <c r="B41" s="4">
        <f t="shared" si="0"/>
        <v>19</v>
      </c>
      <c r="C41" s="66"/>
      <c r="D41" s="8"/>
      <c r="E41" s="9"/>
      <c r="F41" s="21"/>
      <c r="G41" s="21" t="s">
        <v>27</v>
      </c>
      <c r="H41" s="176"/>
      <c r="I41" s="45"/>
      <c r="J41" s="17">
        <f t="shared" si="1"/>
        <v>0</v>
      </c>
      <c r="K41" s="8"/>
      <c r="L41" s="8"/>
      <c r="M41" s="8"/>
      <c r="N41" s="8"/>
      <c r="O41" s="8"/>
      <c r="P41" s="8"/>
      <c r="Q41" s="4"/>
    </row>
    <row r="42" spans="1:17" ht="12.75" hidden="1">
      <c r="A42" s="65">
        <f t="shared" si="0"/>
        <v>41</v>
      </c>
      <c r="B42" s="4">
        <f t="shared" si="0"/>
        <v>20</v>
      </c>
      <c r="C42" s="66"/>
      <c r="D42" s="48"/>
      <c r="E42" s="9"/>
      <c r="F42" s="21"/>
      <c r="G42" s="21" t="s">
        <v>27</v>
      </c>
      <c r="H42" s="176"/>
      <c r="I42" s="45"/>
      <c r="J42" s="17">
        <f t="shared" si="1"/>
        <v>0</v>
      </c>
      <c r="K42" s="8"/>
      <c r="L42" s="8"/>
      <c r="M42" s="8"/>
      <c r="N42" s="8"/>
      <c r="O42" s="8"/>
      <c r="P42" s="8"/>
      <c r="Q42" s="4"/>
    </row>
    <row r="43" spans="1:17" ht="12.75" hidden="1">
      <c r="A43" s="65">
        <f t="shared" si="0"/>
        <v>42</v>
      </c>
      <c r="B43" s="4">
        <f t="shared" si="0"/>
        <v>21</v>
      </c>
      <c r="C43" s="66"/>
      <c r="D43" s="8"/>
      <c r="E43" s="9"/>
      <c r="F43" s="21"/>
      <c r="G43" s="21" t="s">
        <v>27</v>
      </c>
      <c r="H43" s="176"/>
      <c r="I43" s="45"/>
      <c r="J43" s="17">
        <f t="shared" si="1"/>
        <v>0</v>
      </c>
      <c r="K43" s="8"/>
      <c r="L43" s="8"/>
      <c r="M43" s="8"/>
      <c r="N43" s="8"/>
      <c r="O43" s="8"/>
      <c r="P43" s="8"/>
      <c r="Q43" s="4"/>
    </row>
    <row r="44" spans="1:17" ht="12.75" hidden="1">
      <c r="A44" s="65">
        <f t="shared" si="0"/>
        <v>43</v>
      </c>
      <c r="B44" s="4">
        <f t="shared" si="0"/>
        <v>22</v>
      </c>
      <c r="C44" s="66"/>
      <c r="D44" s="8"/>
      <c r="E44" s="9"/>
      <c r="F44" s="21"/>
      <c r="G44" s="21" t="s">
        <v>27</v>
      </c>
      <c r="H44" s="176"/>
      <c r="I44" s="45"/>
      <c r="J44" s="17">
        <f t="shared" si="1"/>
        <v>0</v>
      </c>
      <c r="K44" s="8"/>
      <c r="L44" s="8"/>
      <c r="M44" s="8"/>
      <c r="N44" s="8"/>
      <c r="O44" s="8"/>
      <c r="P44" s="8"/>
      <c r="Q44" s="4"/>
    </row>
    <row r="45" spans="1:17" ht="12.75" hidden="1">
      <c r="A45" s="65">
        <f t="shared" si="0"/>
        <v>44</v>
      </c>
      <c r="B45" s="4">
        <f t="shared" si="0"/>
        <v>23</v>
      </c>
      <c r="C45" s="66"/>
      <c r="D45" s="8"/>
      <c r="E45" s="9"/>
      <c r="F45" s="21"/>
      <c r="G45" s="21" t="s">
        <v>27</v>
      </c>
      <c r="H45" s="176"/>
      <c r="I45" s="45"/>
      <c r="J45" s="17">
        <f t="shared" si="1"/>
        <v>0</v>
      </c>
      <c r="K45" s="8"/>
      <c r="L45" s="8"/>
      <c r="M45" s="8"/>
      <c r="N45" s="8"/>
      <c r="O45" s="8"/>
      <c r="P45" s="8"/>
      <c r="Q45" s="4"/>
    </row>
    <row r="46" spans="1:17" ht="12.75" hidden="1">
      <c r="A46" s="65">
        <f t="shared" si="0"/>
        <v>45</v>
      </c>
      <c r="B46" s="4">
        <f t="shared" si="0"/>
        <v>24</v>
      </c>
      <c r="C46" s="66"/>
      <c r="D46" s="8"/>
      <c r="E46" s="9"/>
      <c r="F46" s="21"/>
      <c r="G46" s="21" t="s">
        <v>27</v>
      </c>
      <c r="H46" s="176"/>
      <c r="I46" s="45"/>
      <c r="J46" s="17">
        <f t="shared" si="1"/>
        <v>0</v>
      </c>
      <c r="K46" s="8"/>
      <c r="L46" s="8"/>
      <c r="M46" s="8"/>
      <c r="N46" s="8"/>
      <c r="O46" s="8"/>
      <c r="P46" s="8"/>
      <c r="Q46" s="4"/>
    </row>
    <row r="47" spans="1:17" ht="12.75" hidden="1">
      <c r="A47" s="65">
        <f t="shared" si="0"/>
        <v>46</v>
      </c>
      <c r="B47" s="4">
        <f t="shared" si="0"/>
        <v>25</v>
      </c>
      <c r="C47" s="66"/>
      <c r="D47" s="8"/>
      <c r="E47" s="9"/>
      <c r="F47" s="21"/>
      <c r="G47" s="21" t="s">
        <v>27</v>
      </c>
      <c r="H47" s="176"/>
      <c r="I47" s="45"/>
      <c r="J47" s="17">
        <f t="shared" si="1"/>
        <v>0</v>
      </c>
      <c r="K47" s="8"/>
      <c r="L47" s="8"/>
      <c r="M47" s="8"/>
      <c r="N47" s="8"/>
      <c r="O47" s="8"/>
      <c r="P47" s="8"/>
      <c r="Q47" s="4"/>
    </row>
    <row r="48" spans="1:17" ht="12.75" hidden="1">
      <c r="A48" s="65">
        <f t="shared" si="0"/>
        <v>47</v>
      </c>
      <c r="B48" s="4">
        <f t="shared" si="0"/>
        <v>26</v>
      </c>
      <c r="C48" s="67"/>
      <c r="D48" s="40"/>
      <c r="E48" s="41"/>
      <c r="F48" s="170"/>
      <c r="G48" s="21" t="s">
        <v>27</v>
      </c>
      <c r="H48" s="171"/>
      <c r="I48" s="45"/>
      <c r="J48" s="23">
        <f t="shared" si="1"/>
        <v>0</v>
      </c>
      <c r="K48" s="8"/>
      <c r="L48" s="8"/>
      <c r="M48" s="8"/>
      <c r="N48" s="8"/>
      <c r="O48" s="8"/>
      <c r="P48" s="8"/>
      <c r="Q48" s="4"/>
    </row>
    <row r="49" spans="1:17" ht="12.75" hidden="1">
      <c r="A49" s="65">
        <f t="shared" si="0"/>
        <v>48</v>
      </c>
      <c r="B49" s="4">
        <f t="shared" si="0"/>
        <v>27</v>
      </c>
      <c r="C49" s="67"/>
      <c r="D49" s="40"/>
      <c r="E49" s="41"/>
      <c r="F49" s="170"/>
      <c r="G49" s="21" t="s">
        <v>27</v>
      </c>
      <c r="H49" s="171"/>
      <c r="I49" s="45"/>
      <c r="J49" s="23">
        <f t="shared" si="1"/>
        <v>0</v>
      </c>
      <c r="K49" s="8"/>
      <c r="L49" s="8"/>
      <c r="M49" s="8"/>
      <c r="N49" s="8"/>
      <c r="O49" s="8"/>
      <c r="P49" s="8"/>
      <c r="Q49" s="4"/>
    </row>
    <row r="50" spans="1:17" ht="12.75" hidden="1">
      <c r="A50" s="65">
        <f t="shared" si="0"/>
        <v>49</v>
      </c>
      <c r="B50" s="4">
        <f t="shared" si="0"/>
        <v>28</v>
      </c>
      <c r="C50" s="67"/>
      <c r="D50" s="40"/>
      <c r="E50" s="41"/>
      <c r="F50" s="170"/>
      <c r="G50" s="21" t="s">
        <v>27</v>
      </c>
      <c r="H50" s="171"/>
      <c r="I50" s="45"/>
      <c r="J50" s="23">
        <f t="shared" si="1"/>
        <v>0</v>
      </c>
      <c r="K50" s="8"/>
      <c r="L50" s="8"/>
      <c r="M50" s="8"/>
      <c r="N50" s="8"/>
      <c r="O50" s="8"/>
      <c r="P50" s="8"/>
      <c r="Q50" s="4"/>
    </row>
    <row r="51" spans="1:17" ht="12.75" hidden="1">
      <c r="A51" s="65">
        <f t="shared" si="0"/>
        <v>50</v>
      </c>
      <c r="B51" s="4">
        <f t="shared" si="0"/>
        <v>29</v>
      </c>
      <c r="C51" s="66"/>
      <c r="D51" s="40"/>
      <c r="E51" s="9"/>
      <c r="F51" s="21"/>
      <c r="G51" s="21" t="s">
        <v>27</v>
      </c>
      <c r="H51" s="176"/>
      <c r="I51" s="45"/>
      <c r="J51" s="17">
        <f t="shared" si="1"/>
        <v>0</v>
      </c>
      <c r="K51" s="8"/>
      <c r="L51" s="8"/>
      <c r="M51" s="8"/>
      <c r="N51" s="8"/>
      <c r="O51" s="8"/>
      <c r="P51" s="8"/>
      <c r="Q51" s="4"/>
    </row>
    <row r="52" spans="1:17" ht="12.75" hidden="1">
      <c r="A52" s="65">
        <f t="shared" si="0"/>
        <v>51</v>
      </c>
      <c r="B52" s="4">
        <f t="shared" si="0"/>
        <v>30</v>
      </c>
      <c r="C52" s="66"/>
      <c r="D52" s="40"/>
      <c r="E52" s="9"/>
      <c r="F52" s="21"/>
      <c r="G52" s="21" t="s">
        <v>27</v>
      </c>
      <c r="H52" s="176"/>
      <c r="I52" s="45"/>
      <c r="J52" s="17">
        <f t="shared" si="1"/>
        <v>0</v>
      </c>
      <c r="K52" s="8"/>
      <c r="L52" s="8"/>
      <c r="M52" s="8"/>
      <c r="N52" s="8"/>
      <c r="O52" s="8"/>
      <c r="P52" s="8"/>
      <c r="Q52" s="4"/>
    </row>
    <row r="53" spans="1:17" ht="12.75" hidden="1">
      <c r="A53" s="65">
        <f t="shared" si="0"/>
        <v>52</v>
      </c>
      <c r="B53" s="4">
        <f t="shared" si="0"/>
        <v>31</v>
      </c>
      <c r="C53" s="66"/>
      <c r="D53" s="40"/>
      <c r="E53" s="9"/>
      <c r="F53" s="21"/>
      <c r="G53" s="21" t="s">
        <v>27</v>
      </c>
      <c r="H53" s="176"/>
      <c r="I53" s="45"/>
      <c r="J53" s="17">
        <f t="shared" si="1"/>
        <v>0</v>
      </c>
      <c r="K53" s="8"/>
      <c r="L53" s="8"/>
      <c r="M53" s="8"/>
      <c r="N53" s="8"/>
      <c r="O53" s="8"/>
      <c r="P53" s="8"/>
      <c r="Q53" s="4"/>
    </row>
    <row r="54" spans="1:17" ht="12.75" hidden="1">
      <c r="A54" s="65">
        <f t="shared" si="0"/>
        <v>53</v>
      </c>
      <c r="B54" s="4">
        <f t="shared" si="0"/>
        <v>32</v>
      </c>
      <c r="C54" s="66"/>
      <c r="D54" s="40"/>
      <c r="E54" s="9"/>
      <c r="F54" s="21"/>
      <c r="G54" s="21" t="s">
        <v>27</v>
      </c>
      <c r="H54" s="176"/>
      <c r="I54" s="45"/>
      <c r="J54" s="17">
        <f t="shared" si="1"/>
        <v>0</v>
      </c>
      <c r="K54" s="8"/>
      <c r="L54" s="8"/>
      <c r="M54" s="8"/>
      <c r="N54" s="8"/>
      <c r="O54" s="8"/>
      <c r="P54" s="8"/>
      <c r="Q54" s="4"/>
    </row>
    <row r="55" spans="1:17" ht="12.75" hidden="1">
      <c r="A55" s="65">
        <f t="shared" si="0"/>
        <v>54</v>
      </c>
      <c r="B55" s="4">
        <f t="shared" si="0"/>
        <v>33</v>
      </c>
      <c r="C55" s="66"/>
      <c r="D55" s="40"/>
      <c r="E55" s="9"/>
      <c r="F55" s="21"/>
      <c r="G55" s="21" t="s">
        <v>27</v>
      </c>
      <c r="H55" s="176"/>
      <c r="I55" s="45"/>
      <c r="J55" s="17">
        <f t="shared" si="1"/>
        <v>0</v>
      </c>
      <c r="K55" s="8"/>
      <c r="L55" s="8"/>
      <c r="M55" s="8"/>
      <c r="N55" s="8"/>
      <c r="O55" s="8"/>
      <c r="P55" s="8"/>
      <c r="Q55" s="4"/>
    </row>
    <row r="56" spans="1:17" ht="12.75" hidden="1">
      <c r="A56" s="65">
        <f t="shared" si="0"/>
        <v>55</v>
      </c>
      <c r="B56" s="4">
        <f t="shared" si="0"/>
        <v>34</v>
      </c>
      <c r="C56" s="66"/>
      <c r="D56" s="40"/>
      <c r="E56" s="9"/>
      <c r="F56" s="21"/>
      <c r="G56" s="21" t="s">
        <v>27</v>
      </c>
      <c r="H56" s="176"/>
      <c r="I56" s="45"/>
      <c r="J56" s="17">
        <f t="shared" si="1"/>
        <v>0</v>
      </c>
      <c r="K56" s="39"/>
      <c r="L56" s="39"/>
      <c r="M56" s="39"/>
      <c r="N56" s="8"/>
      <c r="O56" s="8"/>
      <c r="P56" s="8"/>
      <c r="Q56" s="4"/>
    </row>
    <row r="57" spans="1:17" ht="12.75" hidden="1">
      <c r="A57" s="65">
        <f t="shared" si="0"/>
        <v>56</v>
      </c>
      <c r="B57" s="4">
        <f t="shared" si="0"/>
        <v>35</v>
      </c>
      <c r="C57" s="66"/>
      <c r="D57" s="40"/>
      <c r="E57" s="9"/>
      <c r="F57" s="21"/>
      <c r="G57" s="21" t="s">
        <v>27</v>
      </c>
      <c r="H57" s="176"/>
      <c r="I57" s="45"/>
      <c r="J57" s="17">
        <f t="shared" si="1"/>
        <v>0</v>
      </c>
      <c r="K57" s="8"/>
      <c r="L57" s="8"/>
      <c r="M57" s="8"/>
      <c r="N57" s="8"/>
      <c r="O57" s="8"/>
      <c r="P57" s="8"/>
      <c r="Q57" s="4"/>
    </row>
    <row r="58" spans="1:17" ht="12.75" hidden="1">
      <c r="A58" s="65">
        <f t="shared" si="0"/>
        <v>57</v>
      </c>
      <c r="B58" s="4">
        <f t="shared" si="0"/>
        <v>36</v>
      </c>
      <c r="C58" s="66"/>
      <c r="D58" s="40"/>
      <c r="E58" s="9"/>
      <c r="F58" s="21"/>
      <c r="G58" s="21" t="s">
        <v>27</v>
      </c>
      <c r="H58" s="176"/>
      <c r="I58" s="45"/>
      <c r="J58" s="17">
        <f t="shared" si="1"/>
        <v>0</v>
      </c>
      <c r="K58" s="8"/>
      <c r="L58" s="8"/>
      <c r="M58" s="8"/>
      <c r="N58" s="8"/>
      <c r="O58" s="8"/>
      <c r="P58" s="8"/>
      <c r="Q58" s="4"/>
    </row>
    <row r="59" spans="1:17" ht="12.75" hidden="1">
      <c r="A59" s="65">
        <f t="shared" si="0"/>
        <v>58</v>
      </c>
      <c r="B59" s="4">
        <f t="shared" si="0"/>
        <v>37</v>
      </c>
      <c r="C59" s="66"/>
      <c r="D59" s="40"/>
      <c r="E59" s="9"/>
      <c r="F59" s="21"/>
      <c r="G59" s="21" t="s">
        <v>27</v>
      </c>
      <c r="H59" s="176"/>
      <c r="I59" s="45"/>
      <c r="J59" s="17">
        <f t="shared" si="1"/>
        <v>0</v>
      </c>
      <c r="K59" s="8"/>
      <c r="L59" s="8"/>
      <c r="M59" s="8"/>
      <c r="N59" s="8"/>
      <c r="O59" s="8"/>
      <c r="P59" s="8"/>
      <c r="Q59" s="4"/>
    </row>
    <row r="60" spans="1:17" ht="12.75" hidden="1">
      <c r="A60" s="65">
        <f t="shared" si="0"/>
        <v>59</v>
      </c>
      <c r="B60" s="4">
        <f t="shared" si="0"/>
        <v>38</v>
      </c>
      <c r="C60" s="66"/>
      <c r="D60" s="40"/>
      <c r="E60" s="9"/>
      <c r="F60" s="21"/>
      <c r="G60" s="21" t="s">
        <v>27</v>
      </c>
      <c r="H60" s="176"/>
      <c r="I60" s="45"/>
      <c r="J60" s="17">
        <f t="shared" si="1"/>
        <v>0</v>
      </c>
      <c r="K60" s="8"/>
      <c r="L60" s="8"/>
      <c r="M60" s="8"/>
      <c r="N60" s="8"/>
      <c r="O60" s="8"/>
      <c r="P60" s="8"/>
      <c r="Q60" s="4"/>
    </row>
    <row r="61" spans="1:17" ht="12.75" hidden="1">
      <c r="A61" s="65">
        <f t="shared" si="0"/>
        <v>60</v>
      </c>
      <c r="B61" s="4">
        <f t="shared" si="0"/>
        <v>39</v>
      </c>
      <c r="C61" s="66"/>
      <c r="D61" s="40"/>
      <c r="E61" s="9"/>
      <c r="F61" s="21"/>
      <c r="G61" s="21" t="s">
        <v>27</v>
      </c>
      <c r="H61" s="176"/>
      <c r="I61" s="45"/>
      <c r="J61" s="17">
        <f t="shared" si="1"/>
        <v>0</v>
      </c>
      <c r="K61" s="8"/>
      <c r="L61" s="8"/>
      <c r="M61" s="8"/>
      <c r="N61" s="8"/>
      <c r="O61" s="8"/>
      <c r="P61" s="8"/>
      <c r="Q61" s="4"/>
    </row>
    <row r="62" spans="1:17" ht="12.75" hidden="1">
      <c r="A62" s="65">
        <f t="shared" si="0"/>
        <v>61</v>
      </c>
      <c r="B62" s="4">
        <f t="shared" si="0"/>
        <v>40</v>
      </c>
      <c r="C62" s="66"/>
      <c r="D62" s="40"/>
      <c r="E62" s="9"/>
      <c r="F62" s="21"/>
      <c r="G62" s="21" t="s">
        <v>27</v>
      </c>
      <c r="H62" s="176"/>
      <c r="I62" s="45"/>
      <c r="J62" s="17">
        <f t="shared" si="1"/>
        <v>0</v>
      </c>
      <c r="K62" s="8"/>
      <c r="L62" s="8"/>
      <c r="M62" s="8"/>
      <c r="N62" s="8"/>
      <c r="O62" s="8"/>
      <c r="P62" s="8"/>
      <c r="Q62" s="4"/>
    </row>
    <row r="63" spans="1:17" ht="12.75" hidden="1">
      <c r="A63" s="65">
        <f t="shared" si="0"/>
        <v>62</v>
      </c>
      <c r="B63" s="4">
        <f t="shared" si="0"/>
        <v>41</v>
      </c>
      <c r="C63" s="66"/>
      <c r="D63" s="40"/>
      <c r="E63" s="9"/>
      <c r="F63" s="21"/>
      <c r="G63" s="21" t="s">
        <v>27</v>
      </c>
      <c r="H63" s="176"/>
      <c r="I63" s="45"/>
      <c r="J63" s="17">
        <f t="shared" si="1"/>
        <v>0</v>
      </c>
      <c r="K63" s="8"/>
      <c r="L63" s="8"/>
      <c r="M63" s="8"/>
      <c r="N63" s="8"/>
      <c r="O63" s="8"/>
      <c r="P63" s="8"/>
      <c r="Q63" s="4"/>
    </row>
    <row r="64" spans="1:17" ht="12.75" hidden="1">
      <c r="A64" s="65">
        <f t="shared" si="0"/>
        <v>63</v>
      </c>
      <c r="B64" s="4">
        <f t="shared" si="0"/>
        <v>42</v>
      </c>
      <c r="C64" s="66"/>
      <c r="D64" s="40"/>
      <c r="E64" s="9"/>
      <c r="F64" s="21"/>
      <c r="G64" s="21" t="s">
        <v>27</v>
      </c>
      <c r="H64" s="176"/>
      <c r="I64" s="45"/>
      <c r="J64" s="17">
        <f t="shared" si="1"/>
        <v>0</v>
      </c>
      <c r="K64" s="39"/>
      <c r="L64" s="39"/>
      <c r="M64" s="39"/>
      <c r="N64" s="8"/>
      <c r="O64" s="8"/>
      <c r="P64" s="8"/>
      <c r="Q64" s="4"/>
    </row>
    <row r="65" spans="1:17" ht="12.75" hidden="1">
      <c r="A65" s="65">
        <f t="shared" si="0"/>
        <v>64</v>
      </c>
      <c r="B65" s="4">
        <f t="shared" si="0"/>
        <v>43</v>
      </c>
      <c r="C65" s="66"/>
      <c r="D65" s="40"/>
      <c r="E65" s="9"/>
      <c r="F65" s="21"/>
      <c r="G65" s="21" t="s">
        <v>27</v>
      </c>
      <c r="H65" s="176"/>
      <c r="I65" s="45"/>
      <c r="J65" s="17">
        <f t="shared" si="1"/>
        <v>0</v>
      </c>
      <c r="K65" s="8"/>
      <c r="L65" s="8"/>
      <c r="M65" s="8"/>
      <c r="N65" s="8"/>
      <c r="O65" s="8"/>
      <c r="P65" s="8"/>
      <c r="Q65" s="4"/>
    </row>
    <row r="66" spans="1:17" ht="12.75" hidden="1">
      <c r="A66" s="65">
        <f t="shared" si="0"/>
        <v>65</v>
      </c>
      <c r="B66" s="4">
        <f t="shared" si="0"/>
        <v>44</v>
      </c>
      <c r="C66" s="66"/>
      <c r="D66" s="40"/>
      <c r="E66" s="9"/>
      <c r="F66" s="21"/>
      <c r="G66" s="21" t="s">
        <v>27</v>
      </c>
      <c r="H66" s="176"/>
      <c r="I66" s="45"/>
      <c r="J66" s="17">
        <f t="shared" si="1"/>
        <v>0</v>
      </c>
      <c r="K66" s="8"/>
      <c r="L66" s="8"/>
      <c r="M66" s="8"/>
      <c r="N66" s="8"/>
      <c r="O66" s="8"/>
      <c r="P66" s="8"/>
      <c r="Q66" s="4"/>
    </row>
    <row r="67" spans="1:17" ht="12.75" hidden="1">
      <c r="A67" s="65">
        <f t="shared" si="0"/>
        <v>66</v>
      </c>
      <c r="B67" s="4">
        <f t="shared" si="0"/>
        <v>45</v>
      </c>
      <c r="C67" s="66"/>
      <c r="D67" s="40"/>
      <c r="E67" s="9"/>
      <c r="F67" s="21"/>
      <c r="G67" s="21" t="s">
        <v>27</v>
      </c>
      <c r="H67" s="176"/>
      <c r="I67" s="45"/>
      <c r="J67" s="17">
        <f t="shared" si="1"/>
        <v>0</v>
      </c>
      <c r="K67" s="8"/>
      <c r="L67" s="8"/>
      <c r="M67" s="8"/>
      <c r="N67" s="8"/>
      <c r="O67" s="8"/>
      <c r="P67" s="8"/>
      <c r="Q67" s="4"/>
    </row>
    <row r="68" spans="1:17" ht="12.75" hidden="1">
      <c r="A68" s="65">
        <f aca="true" t="shared" si="2" ref="A68:B80">A67+1</f>
        <v>67</v>
      </c>
      <c r="B68" s="4">
        <f t="shared" si="2"/>
        <v>46</v>
      </c>
      <c r="C68" s="66"/>
      <c r="D68" s="40"/>
      <c r="E68" s="9"/>
      <c r="F68" s="21"/>
      <c r="G68" s="21" t="s">
        <v>27</v>
      </c>
      <c r="H68" s="176"/>
      <c r="I68" s="45"/>
      <c r="J68" s="17">
        <f t="shared" si="1"/>
        <v>0</v>
      </c>
      <c r="K68" s="39"/>
      <c r="L68" s="39"/>
      <c r="M68" s="39"/>
      <c r="N68" s="8"/>
      <c r="O68" s="8"/>
      <c r="P68" s="8"/>
      <c r="Q68" s="4"/>
    </row>
    <row r="69" spans="1:17" ht="12.75" hidden="1">
      <c r="A69" s="65">
        <f t="shared" si="2"/>
        <v>68</v>
      </c>
      <c r="B69" s="4">
        <f t="shared" si="2"/>
        <v>47</v>
      </c>
      <c r="C69" s="66"/>
      <c r="D69" s="40"/>
      <c r="E69" s="9"/>
      <c r="F69" s="21"/>
      <c r="G69" s="21" t="s">
        <v>27</v>
      </c>
      <c r="H69" s="176"/>
      <c r="I69" s="45"/>
      <c r="J69" s="17">
        <f t="shared" si="1"/>
        <v>0</v>
      </c>
      <c r="K69" s="39"/>
      <c r="L69" s="39"/>
      <c r="M69" s="39"/>
      <c r="N69" s="8"/>
      <c r="O69" s="8"/>
      <c r="P69" s="8"/>
      <c r="Q69" s="4"/>
    </row>
    <row r="70" spans="1:17" ht="12.75" hidden="1">
      <c r="A70" s="65">
        <f t="shared" si="2"/>
        <v>69</v>
      </c>
      <c r="B70" s="4">
        <f t="shared" si="2"/>
        <v>48</v>
      </c>
      <c r="C70" s="66"/>
      <c r="D70" s="40"/>
      <c r="E70" s="9"/>
      <c r="F70" s="21"/>
      <c r="G70" s="21" t="s">
        <v>27</v>
      </c>
      <c r="H70" s="176"/>
      <c r="I70" s="45"/>
      <c r="J70" s="17">
        <f t="shared" si="1"/>
        <v>0</v>
      </c>
      <c r="K70" s="39"/>
      <c r="L70" s="39"/>
      <c r="M70" s="39"/>
      <c r="N70" s="8"/>
      <c r="O70" s="8"/>
      <c r="P70" s="8"/>
      <c r="Q70" s="4"/>
    </row>
    <row r="71" spans="1:17" ht="12.75" hidden="1">
      <c r="A71" s="65">
        <f t="shared" si="2"/>
        <v>70</v>
      </c>
      <c r="B71" s="4">
        <f t="shared" si="2"/>
        <v>49</v>
      </c>
      <c r="C71" s="66"/>
      <c r="D71" s="40"/>
      <c r="E71" s="9"/>
      <c r="F71" s="21"/>
      <c r="G71" s="21" t="s">
        <v>27</v>
      </c>
      <c r="H71" s="176"/>
      <c r="I71" s="45"/>
      <c r="J71" s="17">
        <f t="shared" si="1"/>
        <v>0</v>
      </c>
      <c r="K71" s="39"/>
      <c r="L71" s="39"/>
      <c r="M71" s="39"/>
      <c r="N71" s="8"/>
      <c r="O71" s="8"/>
      <c r="P71" s="8"/>
      <c r="Q71" s="4"/>
    </row>
    <row r="72" spans="1:17" ht="12.75" hidden="1">
      <c r="A72" s="65">
        <f t="shared" si="2"/>
        <v>71</v>
      </c>
      <c r="B72" s="4">
        <f t="shared" si="2"/>
        <v>50</v>
      </c>
      <c r="C72" s="66"/>
      <c r="D72" s="40"/>
      <c r="E72" s="9"/>
      <c r="F72" s="21"/>
      <c r="G72" s="21" t="s">
        <v>27</v>
      </c>
      <c r="H72" s="176"/>
      <c r="I72" s="45"/>
      <c r="J72" s="17">
        <f t="shared" si="1"/>
        <v>0</v>
      </c>
      <c r="K72" s="8"/>
      <c r="L72" s="39"/>
      <c r="M72" s="39"/>
      <c r="N72" s="8"/>
      <c r="O72" s="8"/>
      <c r="P72" s="8"/>
      <c r="Q72" s="4"/>
    </row>
    <row r="73" spans="1:17" ht="12.75" hidden="1">
      <c r="A73" s="65">
        <f t="shared" si="2"/>
        <v>72</v>
      </c>
      <c r="B73" s="4">
        <f t="shared" si="2"/>
        <v>51</v>
      </c>
      <c r="C73" s="66"/>
      <c r="D73" s="40"/>
      <c r="E73" s="9"/>
      <c r="F73" s="21"/>
      <c r="G73" s="21" t="s">
        <v>27</v>
      </c>
      <c r="H73" s="176"/>
      <c r="I73" s="45"/>
      <c r="J73" s="17">
        <f t="shared" si="1"/>
        <v>0</v>
      </c>
      <c r="K73" s="39"/>
      <c r="L73" s="39"/>
      <c r="M73" s="39"/>
      <c r="N73" s="8"/>
      <c r="O73" s="8"/>
      <c r="P73" s="8"/>
      <c r="Q73" s="4"/>
    </row>
    <row r="74" spans="1:17" ht="12.75" hidden="1">
      <c r="A74" s="65">
        <f t="shared" si="2"/>
        <v>73</v>
      </c>
      <c r="B74" s="4">
        <f t="shared" si="2"/>
        <v>52</v>
      </c>
      <c r="C74" s="66"/>
      <c r="D74" s="40"/>
      <c r="E74" s="9"/>
      <c r="F74" s="21"/>
      <c r="G74" s="21" t="s">
        <v>27</v>
      </c>
      <c r="H74" s="176"/>
      <c r="I74" s="45"/>
      <c r="J74" s="17">
        <f t="shared" si="1"/>
        <v>0</v>
      </c>
      <c r="K74" s="39"/>
      <c r="L74" s="39"/>
      <c r="M74" s="39"/>
      <c r="N74" s="8"/>
      <c r="O74" s="8"/>
      <c r="P74" s="8"/>
      <c r="Q74" s="4"/>
    </row>
    <row r="75" spans="1:17" ht="12.75" hidden="1">
      <c r="A75" s="65">
        <f t="shared" si="2"/>
        <v>74</v>
      </c>
      <c r="B75" s="4">
        <f t="shared" si="2"/>
        <v>53</v>
      </c>
      <c r="C75" s="66"/>
      <c r="D75" s="40"/>
      <c r="E75" s="9"/>
      <c r="F75" s="21"/>
      <c r="G75" s="21" t="s">
        <v>27</v>
      </c>
      <c r="H75" s="176"/>
      <c r="I75" s="45"/>
      <c r="J75" s="17">
        <f t="shared" si="1"/>
        <v>0</v>
      </c>
      <c r="K75" s="39"/>
      <c r="L75" s="39"/>
      <c r="M75" s="39"/>
      <c r="N75" s="8"/>
      <c r="O75" s="8"/>
      <c r="P75" s="8"/>
      <c r="Q75" s="4"/>
    </row>
    <row r="76" spans="1:17" ht="12.75" hidden="1">
      <c r="A76" s="65">
        <f t="shared" si="2"/>
        <v>75</v>
      </c>
      <c r="B76" s="4">
        <f t="shared" si="2"/>
        <v>54</v>
      </c>
      <c r="C76" s="66"/>
      <c r="D76" s="40"/>
      <c r="E76" s="9"/>
      <c r="F76" s="21"/>
      <c r="G76" s="21" t="s">
        <v>27</v>
      </c>
      <c r="H76" s="176"/>
      <c r="I76" s="45"/>
      <c r="J76" s="17">
        <f t="shared" si="1"/>
        <v>0</v>
      </c>
      <c r="K76" s="39"/>
      <c r="L76" s="39"/>
      <c r="M76" s="39"/>
      <c r="N76" s="8"/>
      <c r="O76" s="8"/>
      <c r="P76" s="8"/>
      <c r="Q76" s="4"/>
    </row>
    <row r="77" spans="1:17" ht="12.75" hidden="1">
      <c r="A77" s="65">
        <f t="shared" si="2"/>
        <v>76</v>
      </c>
      <c r="B77" s="4">
        <f t="shared" si="2"/>
        <v>55</v>
      </c>
      <c r="C77" s="66"/>
      <c r="D77" s="40"/>
      <c r="E77" s="9"/>
      <c r="F77" s="21"/>
      <c r="G77" s="21" t="s">
        <v>27</v>
      </c>
      <c r="H77" s="176"/>
      <c r="I77" s="45"/>
      <c r="J77" s="17">
        <f t="shared" si="1"/>
        <v>0</v>
      </c>
      <c r="K77" s="39"/>
      <c r="L77" s="39"/>
      <c r="M77" s="39"/>
      <c r="N77" s="8"/>
      <c r="O77" s="8"/>
      <c r="P77" s="8"/>
      <c r="Q77" s="4"/>
    </row>
    <row r="78" spans="1:17" ht="12.75" hidden="1">
      <c r="A78" s="65">
        <f t="shared" si="2"/>
        <v>77</v>
      </c>
      <c r="B78" s="4">
        <f t="shared" si="2"/>
        <v>56</v>
      </c>
      <c r="C78" s="66"/>
      <c r="D78" s="40"/>
      <c r="E78" s="9"/>
      <c r="F78" s="21"/>
      <c r="G78" s="21" t="s">
        <v>27</v>
      </c>
      <c r="H78" s="176"/>
      <c r="I78" s="45"/>
      <c r="J78" s="17">
        <f t="shared" si="1"/>
        <v>0</v>
      </c>
      <c r="K78" s="39"/>
      <c r="L78" s="39"/>
      <c r="M78" s="39"/>
      <c r="N78" s="8"/>
      <c r="O78" s="8"/>
      <c r="P78" s="8"/>
      <c r="Q78" s="4"/>
    </row>
    <row r="79" spans="1:17" ht="12.75" hidden="1">
      <c r="A79" s="65">
        <f t="shared" si="2"/>
        <v>78</v>
      </c>
      <c r="B79" s="4">
        <f t="shared" si="2"/>
        <v>57</v>
      </c>
      <c r="C79" s="66"/>
      <c r="D79" s="40"/>
      <c r="E79" s="9"/>
      <c r="F79" s="21"/>
      <c r="G79" s="21" t="s">
        <v>27</v>
      </c>
      <c r="H79" s="176"/>
      <c r="I79" s="45"/>
      <c r="J79" s="17">
        <f t="shared" si="1"/>
        <v>0</v>
      </c>
      <c r="K79" s="39"/>
      <c r="L79" s="39"/>
      <c r="M79" s="39"/>
      <c r="N79" s="8"/>
      <c r="O79" s="8"/>
      <c r="P79" s="8"/>
      <c r="Q79" s="4"/>
    </row>
    <row r="80" spans="1:17" ht="12.75" hidden="1">
      <c r="A80" s="65">
        <f t="shared" si="2"/>
        <v>79</v>
      </c>
      <c r="B80" s="4">
        <f t="shared" si="2"/>
        <v>58</v>
      </c>
      <c r="C80" s="66"/>
      <c r="D80" s="40"/>
      <c r="E80" s="21"/>
      <c r="F80" s="21"/>
      <c r="G80" s="21" t="s">
        <v>27</v>
      </c>
      <c r="H80" s="176"/>
      <c r="I80" s="45"/>
      <c r="J80" s="17">
        <f t="shared" si="1"/>
        <v>0</v>
      </c>
      <c r="K80" s="7"/>
      <c r="L80" s="7"/>
      <c r="M80" s="7"/>
      <c r="N80" s="7"/>
      <c r="O80" s="7"/>
      <c r="P80" s="7"/>
      <c r="Q80" s="20"/>
    </row>
    <row r="81" ht="12.75">
      <c r="A81" s="25"/>
    </row>
    <row r="82" spans="1:9" ht="12.75">
      <c r="A82" s="25"/>
      <c r="I82" s="15">
        <f>SUM(I2:I81)</f>
        <v>65690</v>
      </c>
    </row>
    <row r="83" spans="1:5" ht="12.75">
      <c r="A83" s="65"/>
      <c r="B83" s="97"/>
      <c r="C83" s="43"/>
      <c r="D83" s="57"/>
      <c r="E83" s="97"/>
    </row>
    <row r="84" spans="1:10" ht="12.75">
      <c r="A84" s="65"/>
      <c r="B84" s="97"/>
      <c r="C84" s="226"/>
      <c r="D84" s="226"/>
      <c r="E84" s="226"/>
      <c r="F84" s="97"/>
      <c r="G84" s="97"/>
      <c r="H84" s="97"/>
      <c r="I84" s="185"/>
      <c r="J84" s="185"/>
    </row>
    <row r="85" spans="1:10" ht="13.5" customHeight="1" thickBot="1">
      <c r="A85" s="114"/>
      <c r="B85" s="97"/>
      <c r="C85" s="43"/>
      <c r="D85" s="57"/>
      <c r="E85" s="179"/>
      <c r="F85" s="97"/>
      <c r="G85" s="31"/>
      <c r="H85" s="97"/>
      <c r="I85" s="71"/>
      <c r="J85" s="71"/>
    </row>
    <row r="86" spans="1:10" ht="12.75">
      <c r="A86" s="64"/>
      <c r="B86" s="97"/>
      <c r="C86" s="43"/>
      <c r="D86" s="57"/>
      <c r="E86" s="179"/>
      <c r="F86" s="97"/>
      <c r="G86" s="33"/>
      <c r="H86" s="31"/>
      <c r="I86" s="71"/>
      <c r="J86" s="71"/>
    </row>
    <row r="87" spans="1:10" ht="12.75">
      <c r="A87" s="65"/>
      <c r="B87" s="97"/>
      <c r="C87" s="43"/>
      <c r="D87" s="57"/>
      <c r="E87" s="179"/>
      <c r="F87" s="97"/>
      <c r="G87" s="33"/>
      <c r="H87" s="31"/>
      <c r="I87" s="71"/>
      <c r="J87" s="71"/>
    </row>
    <row r="88" spans="1:10" ht="12.75">
      <c r="A88" s="65"/>
      <c r="B88" s="97"/>
      <c r="C88" s="57"/>
      <c r="D88" s="57"/>
      <c r="E88" s="179"/>
      <c r="F88" s="97"/>
      <c r="G88" s="33"/>
      <c r="H88" s="31"/>
      <c r="I88" s="71"/>
      <c r="J88" s="71"/>
    </row>
    <row r="89" spans="1:10" ht="12.75">
      <c r="A89" s="65"/>
      <c r="B89" s="97"/>
      <c r="C89" s="43"/>
      <c r="D89" s="57"/>
      <c r="E89" s="179"/>
      <c r="F89" s="97"/>
      <c r="G89" s="33"/>
      <c r="H89" s="31"/>
      <c r="I89" s="71"/>
      <c r="J89" s="185"/>
    </row>
    <row r="90" spans="1:10" ht="12.75">
      <c r="A90" s="65"/>
      <c r="B90" s="97"/>
      <c r="C90" s="43"/>
      <c r="D90" s="57"/>
      <c r="E90" s="179"/>
      <c r="F90" s="97"/>
      <c r="G90" s="31"/>
      <c r="H90" s="18"/>
      <c r="I90" s="43"/>
      <c r="J90" s="185"/>
    </row>
    <row r="91" spans="1:10" ht="12.75">
      <c r="A91" s="65"/>
      <c r="B91" s="97"/>
      <c r="C91" s="43"/>
      <c r="D91" s="57"/>
      <c r="E91" s="180"/>
      <c r="F91" s="97"/>
      <c r="G91" s="33"/>
      <c r="H91" s="186"/>
      <c r="I91" s="186"/>
      <c r="J91" s="185"/>
    </row>
    <row r="92" spans="1:10" ht="12.75">
      <c r="A92" s="65"/>
      <c r="B92" s="97"/>
      <c r="C92" s="43"/>
      <c r="D92" s="57"/>
      <c r="E92" s="179"/>
      <c r="F92" s="97"/>
      <c r="G92" s="97"/>
      <c r="H92" s="97"/>
      <c r="I92" s="185"/>
      <c r="J92" s="185"/>
    </row>
    <row r="93" spans="1:5" ht="12.75">
      <c r="A93" s="65"/>
      <c r="B93" s="97"/>
      <c r="C93" s="43"/>
      <c r="D93" s="57"/>
      <c r="E93" s="180"/>
    </row>
    <row r="94" spans="1:8" ht="12.75" hidden="1">
      <c r="A94" s="65"/>
      <c r="B94" s="97"/>
      <c r="C94" s="43"/>
      <c r="D94" s="57"/>
      <c r="E94" s="180"/>
      <c r="H94" s="2" t="s">
        <v>13</v>
      </c>
    </row>
    <row r="95" spans="1:11" ht="12.75" hidden="1">
      <c r="A95" s="65"/>
      <c r="B95" s="97"/>
      <c r="C95" s="43"/>
      <c r="D95" s="57"/>
      <c r="E95" s="180"/>
      <c r="K95" s="1">
        <f>I91-I82</f>
        <v>-65690</v>
      </c>
    </row>
    <row r="96" spans="1:8" ht="12.75" hidden="1">
      <c r="A96" s="65"/>
      <c r="B96" s="97"/>
      <c r="C96" s="43"/>
      <c r="D96" s="57"/>
      <c r="E96" s="97"/>
      <c r="H96" s="181">
        <f>vivax!L44</f>
        <v>0</v>
      </c>
    </row>
    <row r="97" spans="1:8" ht="12.75" hidden="1">
      <c r="A97" s="65"/>
      <c r="B97" s="97"/>
      <c r="C97" s="43"/>
      <c r="D97" s="57"/>
      <c r="E97" s="180"/>
      <c r="H97" s="181" t="e">
        <f>#REF!</f>
        <v>#REF!</v>
      </c>
    </row>
    <row r="98" spans="1:8" ht="12.75" hidden="1">
      <c r="A98" s="65"/>
      <c r="B98" s="97"/>
      <c r="C98" s="43"/>
      <c r="D98" s="57"/>
      <c r="E98" s="97"/>
      <c r="H98" s="181" t="e">
        <f>#REF!</f>
        <v>#REF!</v>
      </c>
    </row>
    <row r="99" spans="1:8" ht="12.75" hidden="1">
      <c r="A99" s="65"/>
      <c r="B99" s="97"/>
      <c r="C99" s="43"/>
      <c r="D99" s="57"/>
      <c r="E99" s="97"/>
      <c r="H99" s="181"/>
    </row>
    <row r="100" spans="1:10" ht="12.75" hidden="1">
      <c r="A100" s="65"/>
      <c r="B100" s="97"/>
      <c r="C100" s="43"/>
      <c r="D100" s="57"/>
      <c r="E100" s="97"/>
      <c r="F100" s="181">
        <f>vivax!J41</f>
        <v>0</v>
      </c>
      <c r="G100" s="181" t="e">
        <f>F100+F101</f>
        <v>#REF!</v>
      </c>
      <c r="H100" s="181" t="e">
        <f>SUM(H96:H99)</f>
        <v>#REF!</v>
      </c>
      <c r="I100" s="10" t="e">
        <f>SUM(J100:J101)</f>
        <v>#REF!</v>
      </c>
      <c r="J100" s="10">
        <f>vivax!N41</f>
        <v>0</v>
      </c>
    </row>
    <row r="101" spans="1:10" ht="12.75" hidden="1">
      <c r="A101" s="65"/>
      <c r="B101" s="97"/>
      <c r="C101" s="43"/>
      <c r="D101" s="57"/>
      <c r="E101" s="97"/>
      <c r="F101" s="181" t="e">
        <f>#REF!</f>
        <v>#REF!</v>
      </c>
      <c r="J101" s="1" t="e">
        <f>#REF!</f>
        <v>#REF!</v>
      </c>
    </row>
    <row r="102" spans="1:5" ht="12.75" hidden="1">
      <c r="A102" s="65"/>
      <c r="B102" s="97"/>
      <c r="C102" s="43"/>
      <c r="D102" s="57"/>
      <c r="E102" s="97"/>
    </row>
    <row r="103" spans="1:8" ht="12.75" hidden="1">
      <c r="A103" s="65"/>
      <c r="B103" s="97"/>
      <c r="C103" s="43"/>
      <c r="D103" s="57"/>
      <c r="E103" s="97"/>
      <c r="H103" s="182" t="e">
        <f>I100-G100</f>
        <v>#REF!</v>
      </c>
    </row>
    <row r="104" spans="1:5" ht="12.75">
      <c r="A104" s="65"/>
      <c r="B104" s="97"/>
      <c r="C104" s="43"/>
      <c r="D104" s="57"/>
      <c r="E104" s="97"/>
    </row>
    <row r="105" ht="12.75">
      <c r="A105" s="25"/>
    </row>
    <row r="106" ht="12.75">
      <c r="A106" s="25"/>
    </row>
    <row r="107" ht="13.5" thickBot="1">
      <c r="A107" s="26"/>
    </row>
    <row r="108" ht="12.75">
      <c r="A108" s="24"/>
    </row>
    <row r="109" spans="1:4" ht="12.75">
      <c r="A109" s="25"/>
      <c r="D109" s="57"/>
    </row>
    <row r="110" spans="1:4" ht="12.75">
      <c r="A110" s="25"/>
      <c r="D110" s="57"/>
    </row>
    <row r="111" spans="1:4" ht="12.75">
      <c r="A111" s="25"/>
      <c r="D111" s="57"/>
    </row>
    <row r="112" spans="1:4" ht="12.75">
      <c r="A112" s="25"/>
      <c r="D112" s="57"/>
    </row>
    <row r="113" spans="1:4" ht="13.5" thickBot="1">
      <c r="A113" s="26"/>
      <c r="D113" s="57"/>
    </row>
  </sheetData>
  <sheetProtection/>
  <autoFilter ref="A1:AC113"/>
  <mergeCells count="1">
    <mergeCell ref="C84:E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88"/>
  <sheetViews>
    <sheetView zoomScalePageLayoutView="0" workbookViewId="0" topLeftCell="C1">
      <pane ySplit="1" topLeftCell="A15" activePane="bottomLeft" state="frozen"/>
      <selection pane="topLeft" activeCell="C1" sqref="C1"/>
      <selection pane="bottomLeft" activeCell="D28" sqref="D28"/>
    </sheetView>
  </sheetViews>
  <sheetFormatPr defaultColWidth="9.140625" defaultRowHeight="12.75"/>
  <cols>
    <col min="1" max="1" width="13.00390625" style="30" hidden="1" customWidth="1"/>
    <col min="2" max="2" width="13.140625" style="28" hidden="1" customWidth="1"/>
    <col min="3" max="3" width="5.8515625" style="0" customWidth="1"/>
    <col min="4" max="4" width="38.7109375" style="19" customWidth="1"/>
    <col min="5" max="5" width="9.140625" style="5" customWidth="1"/>
    <col min="6" max="6" width="4.8515625" style="28" bestFit="1" customWidth="1"/>
    <col min="7" max="7" width="10.7109375" style="13" customWidth="1"/>
    <col min="8" max="8" width="9.8515625" style="13" customWidth="1"/>
    <col min="9" max="9" width="11.7109375" style="13" customWidth="1"/>
    <col min="10" max="10" width="12.8515625" style="13" customWidth="1"/>
    <col min="11" max="11" width="12.57421875" style="13" customWidth="1"/>
    <col min="12" max="12" width="13.140625" style="10" customWidth="1"/>
    <col min="13" max="13" width="15.00390625" style="10" customWidth="1"/>
    <col min="14" max="14" width="14.7109375" style="10" customWidth="1"/>
    <col min="15" max="15" width="4.28125" style="2" customWidth="1"/>
    <col min="16" max="16" width="4.57421875" style="2" customWidth="1"/>
    <col min="17" max="21" width="3.8515625" style="2" customWidth="1"/>
    <col min="22" max="22" width="4.28125" style="2" customWidth="1"/>
    <col min="23" max="23" width="4.140625" style="2" customWidth="1"/>
    <col min="24" max="25" width="3.8515625" style="2" customWidth="1"/>
    <col min="26" max="26" width="3.7109375" style="0" customWidth="1"/>
    <col min="27" max="27" width="5.00390625" style="0" customWidth="1"/>
    <col min="28" max="28" width="3.28125" style="0" customWidth="1"/>
    <col min="29" max="29" width="3.8515625" style="0" customWidth="1"/>
    <col min="30" max="30" width="4.57421875" style="0" customWidth="1"/>
    <col min="31" max="31" width="4.00390625" style="0" customWidth="1"/>
  </cols>
  <sheetData>
    <row r="1" spans="3:32" ht="13.5" thickBot="1">
      <c r="C1" s="112"/>
      <c r="D1" s="99" t="s">
        <v>59</v>
      </c>
      <c r="E1" s="99" t="s">
        <v>58</v>
      </c>
      <c r="F1" s="104" t="s">
        <v>5</v>
      </c>
      <c r="G1" s="100" t="s">
        <v>6</v>
      </c>
      <c r="H1" s="100" t="s">
        <v>7</v>
      </c>
      <c r="I1" s="100" t="s">
        <v>10</v>
      </c>
      <c r="J1" s="100" t="s">
        <v>14</v>
      </c>
      <c r="K1" s="100" t="s">
        <v>9</v>
      </c>
      <c r="L1" s="113" t="s">
        <v>11</v>
      </c>
      <c r="M1" s="113" t="s">
        <v>12</v>
      </c>
      <c r="N1" s="100" t="s">
        <v>15</v>
      </c>
      <c r="O1" s="227" t="s">
        <v>65</v>
      </c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115"/>
      <c r="AB1" s="115"/>
      <c r="AC1" s="115"/>
      <c r="AD1" s="115"/>
      <c r="AE1" s="115"/>
      <c r="AF1" s="96"/>
    </row>
    <row r="2" spans="3:52" ht="16.5" customHeight="1" thickTop="1">
      <c r="C2" s="129">
        <v>1</v>
      </c>
      <c r="D2" s="131" t="s">
        <v>20</v>
      </c>
      <c r="E2" s="130">
        <v>20001</v>
      </c>
      <c r="F2" s="106"/>
      <c r="G2" s="107"/>
      <c r="H2" s="108">
        <f aca="true" t="shared" si="0" ref="H2:H8">G2*1.18</f>
        <v>0</v>
      </c>
      <c r="I2" s="109">
        <f aca="true" t="shared" si="1" ref="I2:I9">F2*H2</f>
        <v>0</v>
      </c>
      <c r="J2" s="109">
        <f aca="true" t="shared" si="2" ref="J2:J10">F2*G2</f>
        <v>0</v>
      </c>
      <c r="K2" s="109">
        <f aca="true" t="shared" si="3" ref="K2:K9">M2-I2</f>
        <v>0</v>
      </c>
      <c r="L2" s="110">
        <v>1100</v>
      </c>
      <c r="M2" s="111">
        <f aca="true" t="shared" si="4" ref="M2:M10">F2*L2</f>
        <v>0</v>
      </c>
      <c r="N2" s="111">
        <f aca="true" t="shared" si="5" ref="N2:N8">M2*0.847458</f>
        <v>0</v>
      </c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57"/>
      <c r="AB2" s="57"/>
      <c r="AC2" s="57"/>
      <c r="AD2" s="57"/>
      <c r="AE2" s="57"/>
      <c r="AF2" s="43"/>
      <c r="AG2" s="43"/>
      <c r="AH2" s="43"/>
      <c r="AI2" s="43"/>
      <c r="AJ2" s="43"/>
      <c r="AK2" s="4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3:52" ht="16.5" customHeight="1">
      <c r="C3" s="132">
        <v>2</v>
      </c>
      <c r="D3" s="133" t="s">
        <v>28</v>
      </c>
      <c r="E3" s="130">
        <v>20002</v>
      </c>
      <c r="F3" s="83"/>
      <c r="G3" s="86"/>
      <c r="H3" s="85">
        <f t="shared" si="0"/>
        <v>0</v>
      </c>
      <c r="I3" s="68">
        <f t="shared" si="1"/>
        <v>0</v>
      </c>
      <c r="J3" s="68">
        <f t="shared" si="2"/>
        <v>0</v>
      </c>
      <c r="K3" s="68">
        <f t="shared" si="3"/>
        <v>0</v>
      </c>
      <c r="L3" s="110">
        <v>1101</v>
      </c>
      <c r="M3" s="11">
        <f t="shared" si="4"/>
        <v>0</v>
      </c>
      <c r="N3" s="11">
        <f t="shared" si="5"/>
        <v>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18"/>
      <c r="AA3" s="57"/>
      <c r="AB3" s="57"/>
      <c r="AC3" s="57"/>
      <c r="AD3" s="57"/>
      <c r="AE3" s="57"/>
      <c r="AF3" s="43"/>
      <c r="AG3" s="43"/>
      <c r="AH3" s="43"/>
      <c r="AI3" s="43"/>
      <c r="AJ3" s="43"/>
      <c r="AK3" s="4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3:52" ht="16.5" customHeight="1">
      <c r="C4" s="132">
        <v>3</v>
      </c>
      <c r="D4" s="133" t="s">
        <v>21</v>
      </c>
      <c r="E4" s="130">
        <v>20003</v>
      </c>
      <c r="F4" s="83"/>
      <c r="G4" s="86"/>
      <c r="H4" s="85">
        <f t="shared" si="0"/>
        <v>0</v>
      </c>
      <c r="I4" s="68">
        <f t="shared" si="1"/>
        <v>0</v>
      </c>
      <c r="J4" s="68">
        <f t="shared" si="2"/>
        <v>0</v>
      </c>
      <c r="K4" s="68">
        <f t="shared" si="3"/>
        <v>0</v>
      </c>
      <c r="L4" s="110">
        <v>1102</v>
      </c>
      <c r="M4" s="11">
        <f t="shared" si="4"/>
        <v>0</v>
      </c>
      <c r="N4" s="11">
        <f t="shared" si="5"/>
        <v>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18"/>
      <c r="AA4" s="57"/>
      <c r="AB4" s="57"/>
      <c r="AC4" s="57"/>
      <c r="AD4" s="57"/>
      <c r="AE4" s="57"/>
      <c r="AF4" s="43"/>
      <c r="AG4" s="43"/>
      <c r="AH4" s="43"/>
      <c r="AI4" s="43"/>
      <c r="AJ4" s="43"/>
      <c r="AK4" s="4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3:52" ht="16.5" customHeight="1">
      <c r="C5" s="132">
        <v>4</v>
      </c>
      <c r="D5" s="133" t="s">
        <v>29</v>
      </c>
      <c r="E5" s="130">
        <v>20004</v>
      </c>
      <c r="F5" s="83"/>
      <c r="G5" s="84"/>
      <c r="H5" s="85">
        <f t="shared" si="0"/>
        <v>0</v>
      </c>
      <c r="I5" s="68">
        <f t="shared" si="1"/>
        <v>0</v>
      </c>
      <c r="J5" s="68">
        <f t="shared" si="2"/>
        <v>0</v>
      </c>
      <c r="K5" s="68">
        <f t="shared" si="3"/>
        <v>0</v>
      </c>
      <c r="L5" s="110">
        <v>1103</v>
      </c>
      <c r="M5" s="11">
        <f t="shared" si="4"/>
        <v>0</v>
      </c>
      <c r="N5" s="11">
        <f t="shared" si="5"/>
        <v>0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8"/>
      <c r="AA5" s="57"/>
      <c r="AB5" s="57"/>
      <c r="AC5" s="57"/>
      <c r="AD5" s="57"/>
      <c r="AE5" s="57"/>
      <c r="AF5" s="43"/>
      <c r="AG5" s="43"/>
      <c r="AH5" s="43"/>
      <c r="AI5" s="43"/>
      <c r="AJ5" s="43"/>
      <c r="AK5" s="4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3:52" ht="16.5" customHeight="1">
      <c r="C6" s="132">
        <v>5</v>
      </c>
      <c r="D6" s="133" t="s">
        <v>30</v>
      </c>
      <c r="E6" s="130">
        <v>20005</v>
      </c>
      <c r="F6" s="83"/>
      <c r="G6" s="88"/>
      <c r="H6" s="85">
        <f t="shared" si="0"/>
        <v>0</v>
      </c>
      <c r="I6" s="68">
        <f t="shared" si="1"/>
        <v>0</v>
      </c>
      <c r="J6" s="68">
        <f t="shared" si="2"/>
        <v>0</v>
      </c>
      <c r="K6" s="68">
        <f t="shared" si="3"/>
        <v>0</v>
      </c>
      <c r="L6" s="110">
        <v>1104</v>
      </c>
      <c r="M6" s="11">
        <f t="shared" si="4"/>
        <v>0</v>
      </c>
      <c r="N6" s="11">
        <f t="shared" si="5"/>
        <v>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8"/>
      <c r="AA6" s="57"/>
      <c r="AB6" s="57"/>
      <c r="AC6" s="57"/>
      <c r="AD6" s="57"/>
      <c r="AE6" s="57"/>
      <c r="AF6" s="43"/>
      <c r="AG6" s="43"/>
      <c r="AH6" s="43"/>
      <c r="AI6" s="43"/>
      <c r="AJ6" s="43"/>
      <c r="AK6" s="4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3:52" ht="16.5" customHeight="1">
      <c r="C7" s="132">
        <v>6</v>
      </c>
      <c r="D7" s="133" t="s">
        <v>31</v>
      </c>
      <c r="E7" s="130">
        <v>20006</v>
      </c>
      <c r="F7" s="83"/>
      <c r="G7" s="86"/>
      <c r="H7" s="85">
        <f t="shared" si="0"/>
        <v>0</v>
      </c>
      <c r="I7" s="68">
        <f t="shared" si="1"/>
        <v>0</v>
      </c>
      <c r="J7" s="68">
        <f t="shared" si="2"/>
        <v>0</v>
      </c>
      <c r="K7" s="68">
        <f t="shared" si="3"/>
        <v>0</v>
      </c>
      <c r="L7" s="110">
        <v>1105</v>
      </c>
      <c r="M7" s="11">
        <f t="shared" si="4"/>
        <v>0</v>
      </c>
      <c r="N7" s="11">
        <f t="shared" si="5"/>
        <v>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18"/>
      <c r="AA7" s="57"/>
      <c r="AB7" s="57"/>
      <c r="AC7" s="57"/>
      <c r="AD7" s="57"/>
      <c r="AE7" s="57"/>
      <c r="AF7" s="43"/>
      <c r="AG7" s="43"/>
      <c r="AH7" s="43"/>
      <c r="AI7" s="43"/>
      <c r="AJ7" s="43"/>
      <c r="AK7" s="4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3:52" ht="16.5" customHeight="1">
      <c r="C8" s="132">
        <v>7</v>
      </c>
      <c r="D8" s="133" t="s">
        <v>32</v>
      </c>
      <c r="E8" s="130">
        <v>20007</v>
      </c>
      <c r="F8" s="83"/>
      <c r="G8" s="87"/>
      <c r="H8" s="85">
        <f t="shared" si="0"/>
        <v>0</v>
      </c>
      <c r="I8" s="68">
        <f t="shared" si="1"/>
        <v>0</v>
      </c>
      <c r="J8" s="68">
        <f t="shared" si="2"/>
        <v>0</v>
      </c>
      <c r="K8" s="68">
        <f t="shared" si="3"/>
        <v>0</v>
      </c>
      <c r="L8" s="110">
        <v>1106</v>
      </c>
      <c r="M8" s="11">
        <f t="shared" si="4"/>
        <v>0</v>
      </c>
      <c r="N8" s="11">
        <f t="shared" si="5"/>
        <v>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8"/>
      <c r="AA8" s="57"/>
      <c r="AB8" s="57"/>
      <c r="AC8" s="57"/>
      <c r="AD8" s="57"/>
      <c r="AE8" s="57"/>
      <c r="AF8" s="43"/>
      <c r="AG8" s="43"/>
      <c r="AH8" s="43"/>
      <c r="AI8" s="43"/>
      <c r="AJ8" s="43"/>
      <c r="AK8" s="4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3:52" ht="16.5" customHeight="1">
      <c r="C9" s="132">
        <v>8</v>
      </c>
      <c r="D9" s="133" t="s">
        <v>38</v>
      </c>
      <c r="E9" s="130">
        <v>20008</v>
      </c>
      <c r="F9" s="83"/>
      <c r="G9" s="87"/>
      <c r="H9" s="85">
        <f>G9*1.08</f>
        <v>0</v>
      </c>
      <c r="I9" s="68">
        <f t="shared" si="1"/>
        <v>0</v>
      </c>
      <c r="J9" s="68">
        <f t="shared" si="2"/>
        <v>0</v>
      </c>
      <c r="K9" s="68">
        <f t="shared" si="3"/>
        <v>0</v>
      </c>
      <c r="L9" s="110">
        <v>1107</v>
      </c>
      <c r="M9" s="11">
        <f t="shared" si="4"/>
        <v>0</v>
      </c>
      <c r="N9" s="11">
        <f>M9*0.9259261</f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19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3:52" ht="16.5" customHeight="1">
      <c r="C10" s="132">
        <v>9</v>
      </c>
      <c r="D10" s="133" t="s">
        <v>33</v>
      </c>
      <c r="E10" s="130">
        <v>20009</v>
      </c>
      <c r="F10" s="83"/>
      <c r="G10" s="86"/>
      <c r="H10" s="85">
        <f>G10*1.18</f>
        <v>0</v>
      </c>
      <c r="I10" s="68">
        <f>F10*H10</f>
        <v>0</v>
      </c>
      <c r="J10" s="69">
        <f t="shared" si="2"/>
        <v>0</v>
      </c>
      <c r="K10" s="68">
        <f aca="true" t="shared" si="6" ref="K10:K15">M10-I10</f>
        <v>0</v>
      </c>
      <c r="L10" s="110">
        <v>1108</v>
      </c>
      <c r="M10" s="11">
        <f t="shared" si="4"/>
        <v>0</v>
      </c>
      <c r="N10" s="11">
        <f>M10*0.847458</f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19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3:52" ht="16.5" customHeight="1">
      <c r="C11" s="132">
        <v>10</v>
      </c>
      <c r="D11" s="133" t="s">
        <v>19</v>
      </c>
      <c r="E11" s="130">
        <v>20010</v>
      </c>
      <c r="F11" s="83"/>
      <c r="G11" s="86"/>
      <c r="H11" s="85">
        <f>G11*1.18</f>
        <v>0</v>
      </c>
      <c r="I11" s="68">
        <f>F11*H11</f>
        <v>0</v>
      </c>
      <c r="J11" s="69">
        <f>F11*G11</f>
        <v>0</v>
      </c>
      <c r="K11" s="68">
        <f t="shared" si="6"/>
        <v>0</v>
      </c>
      <c r="L11" s="110">
        <v>1109</v>
      </c>
      <c r="M11" s="11">
        <f aca="true" t="shared" si="7" ref="M11:M22">F11*L11</f>
        <v>0</v>
      </c>
      <c r="N11" s="11">
        <f>M11*0.847458</f>
        <v>0</v>
      </c>
      <c r="O11" s="6"/>
      <c r="P11" s="6"/>
      <c r="Q11" s="6"/>
      <c r="R11" s="6"/>
      <c r="S11" s="6"/>
      <c r="T11" s="6"/>
      <c r="U11" s="6"/>
      <c r="V11" s="6"/>
      <c r="W11" s="6"/>
      <c r="X11" s="4"/>
      <c r="Y11" s="4"/>
      <c r="Z11" s="119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3:52" ht="16.5" customHeight="1">
      <c r="C12" s="132">
        <v>11</v>
      </c>
      <c r="D12" s="133" t="s">
        <v>16</v>
      </c>
      <c r="E12" s="130">
        <v>20011</v>
      </c>
      <c r="F12" s="83"/>
      <c r="G12" s="84"/>
      <c r="H12" s="85">
        <f>G12*1.08</f>
        <v>0</v>
      </c>
      <c r="I12" s="68">
        <f>F12*H12</f>
        <v>0</v>
      </c>
      <c r="J12" s="69">
        <f>F12*G12</f>
        <v>0</v>
      </c>
      <c r="K12" s="68">
        <f t="shared" si="6"/>
        <v>0</v>
      </c>
      <c r="L12" s="110">
        <v>1110</v>
      </c>
      <c r="M12" s="11">
        <f t="shared" si="7"/>
        <v>0</v>
      </c>
      <c r="N12" s="11">
        <f>M12*0.9259261</f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19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3:52" ht="16.5" customHeight="1">
      <c r="C13" s="132">
        <v>12</v>
      </c>
      <c r="D13" s="133" t="s">
        <v>42</v>
      </c>
      <c r="E13" s="130">
        <v>20012</v>
      </c>
      <c r="F13" s="83"/>
      <c r="G13" s="87"/>
      <c r="H13" s="85">
        <f aca="true" t="shared" si="8" ref="H13:H21">G13*1.18</f>
        <v>0</v>
      </c>
      <c r="I13" s="68">
        <f aca="true" t="shared" si="9" ref="I13:I23">F13*H13</f>
        <v>0</v>
      </c>
      <c r="J13" s="69">
        <f>F13*G13</f>
        <v>0</v>
      </c>
      <c r="K13" s="68">
        <f t="shared" si="6"/>
        <v>0</v>
      </c>
      <c r="L13" s="110">
        <v>1111</v>
      </c>
      <c r="M13" s="11">
        <f t="shared" si="7"/>
        <v>0</v>
      </c>
      <c r="N13" s="11">
        <f aca="true" t="shared" si="10" ref="N13:N24">M13*0.847458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19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3:52" ht="16.5" customHeight="1">
      <c r="C14" s="132">
        <v>13</v>
      </c>
      <c r="D14" s="133" t="s">
        <v>22</v>
      </c>
      <c r="E14" s="130">
        <v>20013</v>
      </c>
      <c r="F14" s="83"/>
      <c r="G14" s="86"/>
      <c r="H14" s="85">
        <f t="shared" si="8"/>
        <v>0</v>
      </c>
      <c r="I14" s="68">
        <f t="shared" si="9"/>
        <v>0</v>
      </c>
      <c r="J14" s="69">
        <f>F14*G14</f>
        <v>0</v>
      </c>
      <c r="K14" s="68">
        <f t="shared" si="6"/>
        <v>0</v>
      </c>
      <c r="L14" s="110">
        <v>1112</v>
      </c>
      <c r="M14" s="11">
        <f t="shared" si="7"/>
        <v>0</v>
      </c>
      <c r="N14" s="11">
        <f t="shared" si="10"/>
        <v>0</v>
      </c>
      <c r="O14" s="6"/>
      <c r="P14" s="6"/>
      <c r="Q14" s="6"/>
      <c r="R14" s="6"/>
      <c r="S14" s="6"/>
      <c r="T14" s="6"/>
      <c r="U14" s="6"/>
      <c r="V14" s="6"/>
      <c r="W14" s="6"/>
      <c r="X14" s="4"/>
      <c r="Y14" s="4"/>
      <c r="Z14" s="119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3:52" ht="16.5" customHeight="1">
      <c r="C15" s="132">
        <v>14</v>
      </c>
      <c r="D15" s="133" t="s">
        <v>51</v>
      </c>
      <c r="E15" s="130">
        <v>20014</v>
      </c>
      <c r="F15" s="83"/>
      <c r="G15" s="87"/>
      <c r="H15" s="85">
        <f t="shared" si="8"/>
        <v>0</v>
      </c>
      <c r="I15" s="68">
        <f t="shared" si="9"/>
        <v>0</v>
      </c>
      <c r="J15" s="69">
        <f>F15*G15</f>
        <v>0</v>
      </c>
      <c r="K15" s="68">
        <f t="shared" si="6"/>
        <v>0</v>
      </c>
      <c r="L15" s="110">
        <v>1113</v>
      </c>
      <c r="M15" s="11">
        <f t="shared" si="7"/>
        <v>0</v>
      </c>
      <c r="N15" s="11">
        <f t="shared" si="1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19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3:52" ht="16.5" customHeight="1">
      <c r="C16" s="132">
        <v>15</v>
      </c>
      <c r="D16" s="133" t="s">
        <v>34</v>
      </c>
      <c r="E16" s="130">
        <v>20015</v>
      </c>
      <c r="F16" s="83"/>
      <c r="G16" s="86"/>
      <c r="H16" s="89">
        <f t="shared" si="8"/>
        <v>0</v>
      </c>
      <c r="I16" s="68">
        <f t="shared" si="9"/>
        <v>0</v>
      </c>
      <c r="J16" s="69">
        <f aca="true" t="shared" si="11" ref="J16:J28">F16*G16</f>
        <v>0</v>
      </c>
      <c r="K16" s="68">
        <f aca="true" t="shared" si="12" ref="K16:K28">M16-I16</f>
        <v>0</v>
      </c>
      <c r="L16" s="110">
        <v>1114</v>
      </c>
      <c r="M16" s="11">
        <f t="shared" si="7"/>
        <v>0</v>
      </c>
      <c r="N16" s="11">
        <f t="shared" si="10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19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52" ht="16.5" customHeight="1">
      <c r="C17" s="132">
        <v>16</v>
      </c>
      <c r="D17" s="133" t="s">
        <v>24</v>
      </c>
      <c r="E17" s="130">
        <v>20016</v>
      </c>
      <c r="F17" s="83"/>
      <c r="G17" s="84"/>
      <c r="H17" s="89">
        <f t="shared" si="8"/>
        <v>0</v>
      </c>
      <c r="I17" s="68">
        <f t="shared" si="9"/>
        <v>0</v>
      </c>
      <c r="J17" s="69">
        <f t="shared" si="11"/>
        <v>0</v>
      </c>
      <c r="K17" s="68">
        <f t="shared" si="12"/>
        <v>0</v>
      </c>
      <c r="L17" s="110">
        <v>1115</v>
      </c>
      <c r="M17" s="11">
        <f t="shared" si="7"/>
        <v>0</v>
      </c>
      <c r="N17" s="11">
        <f t="shared" si="10"/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19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3:52" ht="16.5" customHeight="1">
      <c r="C18" s="132">
        <v>17</v>
      </c>
      <c r="D18" s="133" t="s">
        <v>26</v>
      </c>
      <c r="E18" s="130">
        <v>20017</v>
      </c>
      <c r="F18" s="83"/>
      <c r="G18" s="87"/>
      <c r="H18" s="89">
        <f t="shared" si="8"/>
        <v>0</v>
      </c>
      <c r="I18" s="68">
        <f t="shared" si="9"/>
        <v>0</v>
      </c>
      <c r="J18" s="69">
        <f t="shared" si="11"/>
        <v>0</v>
      </c>
      <c r="K18" s="68">
        <f t="shared" si="12"/>
        <v>0</v>
      </c>
      <c r="L18" s="110">
        <v>1116</v>
      </c>
      <c r="M18" s="11">
        <f t="shared" si="7"/>
        <v>0</v>
      </c>
      <c r="N18" s="11">
        <f t="shared" si="10"/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19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6.5" customHeight="1">
      <c r="A19" s="52"/>
      <c r="C19" s="132">
        <v>18</v>
      </c>
      <c r="D19" s="133" t="s">
        <v>23</v>
      </c>
      <c r="E19" s="130">
        <v>20018</v>
      </c>
      <c r="F19" s="83"/>
      <c r="G19" s="84"/>
      <c r="H19" s="89">
        <f t="shared" si="8"/>
        <v>0</v>
      </c>
      <c r="I19" s="68">
        <f t="shared" si="9"/>
        <v>0</v>
      </c>
      <c r="J19" s="69">
        <f t="shared" si="11"/>
        <v>0</v>
      </c>
      <c r="K19" s="68">
        <f t="shared" si="12"/>
        <v>0</v>
      </c>
      <c r="L19" s="110">
        <v>1117</v>
      </c>
      <c r="M19" s="11">
        <f t="shared" si="7"/>
        <v>0</v>
      </c>
      <c r="N19" s="11">
        <f t="shared" si="1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19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3:52" ht="16.5" customHeight="1">
      <c r="C20" s="132">
        <v>19</v>
      </c>
      <c r="D20" s="133" t="s">
        <v>35</v>
      </c>
      <c r="E20" s="130">
        <v>20019</v>
      </c>
      <c r="F20" s="83"/>
      <c r="G20" s="87"/>
      <c r="H20" s="89">
        <f t="shared" si="8"/>
        <v>0</v>
      </c>
      <c r="I20" s="68">
        <f t="shared" si="9"/>
        <v>0</v>
      </c>
      <c r="J20" s="69">
        <f t="shared" si="11"/>
        <v>0</v>
      </c>
      <c r="K20" s="68">
        <f t="shared" si="12"/>
        <v>0</v>
      </c>
      <c r="L20" s="110">
        <v>1118</v>
      </c>
      <c r="M20" s="11">
        <f t="shared" si="7"/>
        <v>0</v>
      </c>
      <c r="N20" s="11">
        <f t="shared" si="10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19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3:52" ht="16.5" customHeight="1">
      <c r="C21" s="132">
        <v>20</v>
      </c>
      <c r="D21" s="133" t="s">
        <v>36</v>
      </c>
      <c r="E21" s="130">
        <v>20020</v>
      </c>
      <c r="F21" s="83"/>
      <c r="G21" s="87"/>
      <c r="H21" s="89">
        <f t="shared" si="8"/>
        <v>0</v>
      </c>
      <c r="I21" s="68">
        <f t="shared" si="9"/>
        <v>0</v>
      </c>
      <c r="J21" s="69">
        <f t="shared" si="11"/>
        <v>0</v>
      </c>
      <c r="K21" s="68">
        <f t="shared" si="12"/>
        <v>0</v>
      </c>
      <c r="L21" s="110">
        <v>1119</v>
      </c>
      <c r="M21" s="11">
        <f t="shared" si="7"/>
        <v>0</v>
      </c>
      <c r="N21" s="11">
        <f t="shared" si="10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19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3:52" ht="16.5" customHeight="1">
      <c r="C22" s="132">
        <v>21</v>
      </c>
      <c r="D22" s="133" t="s">
        <v>25</v>
      </c>
      <c r="E22" s="130">
        <v>20021</v>
      </c>
      <c r="F22" s="83"/>
      <c r="G22" s="84"/>
      <c r="H22" s="89">
        <f>G22*1.08</f>
        <v>0</v>
      </c>
      <c r="I22" s="68">
        <f t="shared" si="9"/>
        <v>0</v>
      </c>
      <c r="J22" s="69">
        <f t="shared" si="11"/>
        <v>0</v>
      </c>
      <c r="K22" s="68">
        <f t="shared" si="12"/>
        <v>0</v>
      </c>
      <c r="L22" s="110">
        <v>1120</v>
      </c>
      <c r="M22" s="11">
        <f t="shared" si="7"/>
        <v>0</v>
      </c>
      <c r="N22" s="11">
        <f>M22*0.9259261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19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3:52" ht="16.5" customHeight="1">
      <c r="C23" s="132">
        <v>22</v>
      </c>
      <c r="D23" s="133" t="s">
        <v>37</v>
      </c>
      <c r="E23" s="130">
        <v>20022</v>
      </c>
      <c r="F23" s="83"/>
      <c r="G23" s="87"/>
      <c r="H23" s="85">
        <f>G23*1.08</f>
        <v>0</v>
      </c>
      <c r="I23" s="68">
        <f t="shared" si="9"/>
        <v>0</v>
      </c>
      <c r="J23" s="69">
        <f t="shared" si="11"/>
        <v>0</v>
      </c>
      <c r="K23" s="68">
        <f t="shared" si="12"/>
        <v>0</v>
      </c>
      <c r="L23" s="110">
        <v>1121</v>
      </c>
      <c r="M23" s="11">
        <f aca="true" t="shared" si="13" ref="M23:M32">F23*L23</f>
        <v>0</v>
      </c>
      <c r="N23" s="11">
        <f>M23*0.9259261</f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19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3:52" ht="16.5" customHeight="1">
      <c r="C24" s="132">
        <v>23</v>
      </c>
      <c r="D24" s="133" t="s">
        <v>39</v>
      </c>
      <c r="E24" s="130">
        <v>20023</v>
      </c>
      <c r="F24" s="83"/>
      <c r="G24" s="86"/>
      <c r="H24" s="85">
        <f aca="true" t="shared" si="14" ref="H24:H32">G24*1.18</f>
        <v>0</v>
      </c>
      <c r="I24" s="68">
        <f aca="true" t="shared" si="15" ref="I24:I32">F24*H24</f>
        <v>0</v>
      </c>
      <c r="J24" s="69">
        <f t="shared" si="11"/>
        <v>0</v>
      </c>
      <c r="K24" s="68">
        <f t="shared" si="12"/>
        <v>0</v>
      </c>
      <c r="L24" s="110">
        <v>1122</v>
      </c>
      <c r="M24" s="11">
        <f t="shared" si="13"/>
        <v>0</v>
      </c>
      <c r="N24" s="11">
        <f t="shared" si="10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19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3:52" ht="16.5" customHeight="1">
      <c r="C25" s="132">
        <v>24</v>
      </c>
      <c r="D25" s="133" t="s">
        <v>40</v>
      </c>
      <c r="E25" s="130">
        <v>20024</v>
      </c>
      <c r="F25" s="83"/>
      <c r="G25" s="87"/>
      <c r="H25" s="85">
        <f t="shared" si="14"/>
        <v>0</v>
      </c>
      <c r="I25" s="68">
        <f t="shared" si="15"/>
        <v>0</v>
      </c>
      <c r="J25" s="69">
        <f t="shared" si="11"/>
        <v>0</v>
      </c>
      <c r="K25" s="68">
        <f t="shared" si="12"/>
        <v>0</v>
      </c>
      <c r="L25" s="110">
        <v>1123</v>
      </c>
      <c r="M25" s="11">
        <f t="shared" si="13"/>
        <v>0</v>
      </c>
      <c r="N25" s="11">
        <f aca="true" t="shared" si="16" ref="N25:N32">M25*0.847458</f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19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3:52" ht="16.5" customHeight="1">
      <c r="C26" s="132">
        <v>25</v>
      </c>
      <c r="D26" s="133" t="s">
        <v>41</v>
      </c>
      <c r="E26" s="130">
        <v>20025</v>
      </c>
      <c r="F26" s="83"/>
      <c r="G26" s="86"/>
      <c r="H26" s="85">
        <f t="shared" si="14"/>
        <v>0</v>
      </c>
      <c r="I26" s="68">
        <f t="shared" si="15"/>
        <v>0</v>
      </c>
      <c r="J26" s="69">
        <f t="shared" si="11"/>
        <v>0</v>
      </c>
      <c r="K26" s="68">
        <f t="shared" si="12"/>
        <v>0</v>
      </c>
      <c r="L26" s="110">
        <v>1124</v>
      </c>
      <c r="M26" s="11">
        <f t="shared" si="13"/>
        <v>0</v>
      </c>
      <c r="N26" s="11">
        <f t="shared" si="16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19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3:52" ht="16.5" customHeight="1">
      <c r="C27" s="132">
        <v>26</v>
      </c>
      <c r="D27" s="133" t="s">
        <v>44</v>
      </c>
      <c r="E27" s="130">
        <v>20026</v>
      </c>
      <c r="F27" s="83"/>
      <c r="G27" s="86"/>
      <c r="H27" s="85">
        <f t="shared" si="14"/>
        <v>0</v>
      </c>
      <c r="I27" s="68">
        <f t="shared" si="15"/>
        <v>0</v>
      </c>
      <c r="J27" s="69">
        <f t="shared" si="11"/>
        <v>0</v>
      </c>
      <c r="K27" s="68">
        <f t="shared" si="12"/>
        <v>0</v>
      </c>
      <c r="L27" s="110">
        <v>1125</v>
      </c>
      <c r="M27" s="11">
        <f t="shared" si="13"/>
        <v>0</v>
      </c>
      <c r="N27" s="11">
        <f t="shared" si="16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19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3:52" ht="16.5" customHeight="1">
      <c r="C28" s="132">
        <v>27</v>
      </c>
      <c r="D28" s="134" t="s">
        <v>45</v>
      </c>
      <c r="E28" s="130">
        <v>20027</v>
      </c>
      <c r="F28" s="83"/>
      <c r="G28" s="86"/>
      <c r="H28" s="85">
        <f t="shared" si="14"/>
        <v>0</v>
      </c>
      <c r="I28" s="68">
        <f t="shared" si="15"/>
        <v>0</v>
      </c>
      <c r="J28" s="69">
        <f t="shared" si="11"/>
        <v>0</v>
      </c>
      <c r="K28" s="68">
        <f t="shared" si="12"/>
        <v>0</v>
      </c>
      <c r="L28" s="110">
        <v>1126</v>
      </c>
      <c r="M28" s="11">
        <f t="shared" si="13"/>
        <v>0</v>
      </c>
      <c r="N28" s="11">
        <f t="shared" si="16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19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3:52" ht="16.5" customHeight="1">
      <c r="C29" s="132">
        <v>28</v>
      </c>
      <c r="D29" s="133" t="s">
        <v>46</v>
      </c>
      <c r="E29" s="130">
        <v>20028</v>
      </c>
      <c r="F29" s="83"/>
      <c r="G29" s="87"/>
      <c r="H29" s="85">
        <f t="shared" si="14"/>
        <v>0</v>
      </c>
      <c r="I29" s="68">
        <f t="shared" si="15"/>
        <v>0</v>
      </c>
      <c r="J29" s="69">
        <f>F29*G29</f>
        <v>0</v>
      </c>
      <c r="K29" s="68">
        <f>M29-I29</f>
        <v>0</v>
      </c>
      <c r="L29" s="110">
        <v>1127</v>
      </c>
      <c r="M29" s="11">
        <f t="shared" si="13"/>
        <v>0</v>
      </c>
      <c r="N29" s="11">
        <f t="shared" si="16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19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3:52" ht="16.5" customHeight="1">
      <c r="C30" s="132">
        <v>29</v>
      </c>
      <c r="D30" s="133" t="s">
        <v>47</v>
      </c>
      <c r="E30" s="130">
        <v>20029</v>
      </c>
      <c r="F30" s="83"/>
      <c r="G30" s="88"/>
      <c r="H30" s="85">
        <f t="shared" si="14"/>
        <v>0</v>
      </c>
      <c r="I30" s="68">
        <f t="shared" si="15"/>
        <v>0</v>
      </c>
      <c r="J30" s="69">
        <f>F30*G30</f>
        <v>0</v>
      </c>
      <c r="K30" s="68">
        <f>M30-I30</f>
        <v>0</v>
      </c>
      <c r="L30" s="110">
        <v>1128</v>
      </c>
      <c r="M30" s="11">
        <f t="shared" si="13"/>
        <v>0</v>
      </c>
      <c r="N30" s="11">
        <f t="shared" si="16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19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3:52" ht="16.5" customHeight="1">
      <c r="C31" s="132">
        <v>30</v>
      </c>
      <c r="D31" s="133" t="s">
        <v>48</v>
      </c>
      <c r="E31" s="130">
        <v>20030</v>
      </c>
      <c r="F31" s="83"/>
      <c r="G31" s="84"/>
      <c r="H31" s="85">
        <f t="shared" si="14"/>
        <v>0</v>
      </c>
      <c r="I31" s="68">
        <f t="shared" si="15"/>
        <v>0</v>
      </c>
      <c r="J31" s="69">
        <f>F31*G31</f>
        <v>0</v>
      </c>
      <c r="K31" s="68">
        <f>M31-I31</f>
        <v>0</v>
      </c>
      <c r="L31" s="110">
        <v>1129</v>
      </c>
      <c r="M31" s="11">
        <f t="shared" si="13"/>
        <v>0</v>
      </c>
      <c r="N31" s="11">
        <f t="shared" si="16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19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3:52" ht="16.5" customHeight="1">
      <c r="C32" s="132">
        <v>31</v>
      </c>
      <c r="D32" s="133" t="s">
        <v>49</v>
      </c>
      <c r="E32" s="130">
        <v>20031</v>
      </c>
      <c r="F32" s="83"/>
      <c r="G32" s="87"/>
      <c r="H32" s="85">
        <f t="shared" si="14"/>
        <v>0</v>
      </c>
      <c r="I32" s="68">
        <f t="shared" si="15"/>
        <v>0</v>
      </c>
      <c r="J32" s="69">
        <f>F32*G32</f>
        <v>0</v>
      </c>
      <c r="K32" s="68">
        <f>M32-I32</f>
        <v>0</v>
      </c>
      <c r="L32" s="110">
        <v>1130</v>
      </c>
      <c r="M32" s="11">
        <f t="shared" si="13"/>
        <v>0</v>
      </c>
      <c r="N32" s="11">
        <f t="shared" si="16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19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3:52" ht="16.5" customHeight="1">
      <c r="C33" s="5"/>
      <c r="D33" s="32"/>
      <c r="E33" s="31"/>
      <c r="F33" s="18"/>
      <c r="G33" s="33"/>
      <c r="H33" s="16"/>
      <c r="I33" s="16"/>
      <c r="J33" s="33"/>
      <c r="K33" s="16"/>
      <c r="L33" s="34"/>
      <c r="M33" s="34"/>
      <c r="N33" s="34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3:52" ht="16.5" customHeight="1">
      <c r="C34" s="5"/>
      <c r="D34" s="32"/>
      <c r="F34" s="29">
        <f>SUM(F2:F33)</f>
        <v>0</v>
      </c>
      <c r="M34" s="12">
        <f>SUM(M2:M33)</f>
        <v>0</v>
      </c>
      <c r="N34" s="12">
        <f>SUM(N2:N33)</f>
        <v>0</v>
      </c>
      <c r="O34" s="5"/>
      <c r="P34" s="5"/>
      <c r="Q34" s="5"/>
      <c r="R34" s="5"/>
      <c r="S34" s="5"/>
      <c r="T34" s="5"/>
      <c r="U34" s="5"/>
      <c r="V34" s="5"/>
      <c r="W34" s="31"/>
      <c r="X34" s="31"/>
      <c r="Y34" s="31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5:52" ht="12.75">
      <c r="O35" s="5"/>
      <c r="P35" s="5"/>
      <c r="Q35" s="5"/>
      <c r="R35" s="5"/>
      <c r="S35" s="5"/>
      <c r="T35" s="5"/>
      <c r="U35" s="5"/>
      <c r="V35" s="5"/>
      <c r="W35" s="31"/>
      <c r="X35" s="31"/>
      <c r="Y35" s="31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5:52" ht="12.75">
      <c r="O36" s="5"/>
      <c r="P36" s="5"/>
      <c r="Q36" s="5"/>
      <c r="R36" s="5"/>
      <c r="S36" s="5"/>
      <c r="T36" s="5"/>
      <c r="U36" s="5"/>
      <c r="V36" s="5"/>
      <c r="W36" s="31"/>
      <c r="X36" s="31"/>
      <c r="Y36" s="31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5:52" ht="12.75">
      <c r="O37" s="5"/>
      <c r="P37" s="5"/>
      <c r="Q37" s="5"/>
      <c r="R37" s="5"/>
      <c r="S37" s="5"/>
      <c r="T37" s="5"/>
      <c r="U37" s="5"/>
      <c r="V37" s="5"/>
      <c r="W37" s="31"/>
      <c r="X37" s="31"/>
      <c r="Y37" s="31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5:52" ht="12.75">
      <c r="O38" s="5"/>
      <c r="P38" s="5"/>
      <c r="Q38" s="5"/>
      <c r="R38" s="5"/>
      <c r="S38" s="5"/>
      <c r="T38" s="5"/>
      <c r="U38" s="5"/>
      <c r="V38" s="5"/>
      <c r="W38" s="31"/>
      <c r="X38" s="31"/>
      <c r="Y38" s="31"/>
      <c r="Z38" s="43"/>
      <c r="AA38" s="43"/>
      <c r="AB38" s="43"/>
      <c r="AC38" s="3"/>
      <c r="AD38" s="3"/>
      <c r="AE38" s="43"/>
      <c r="AF38" s="43"/>
      <c r="AG38" s="43"/>
      <c r="AH38" s="43"/>
      <c r="AI38" s="4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5:52" ht="12.75"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"/>
      <c r="AA39" s="3"/>
      <c r="AB39" s="3"/>
      <c r="AC39" s="3"/>
      <c r="AD39" s="3"/>
      <c r="AE39" s="3"/>
      <c r="AF39" s="3"/>
      <c r="AG39" s="3"/>
      <c r="AH39" s="43"/>
      <c r="AI39" s="4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5:52" ht="12.75"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4:52" ht="12.75">
      <c r="N41" s="10">
        <f>SUM(N2:N40)</f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5:52" ht="12.75"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4:52" ht="12.75">
      <c r="D43" s="3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4:52" ht="12.75">
      <c r="D44" s="3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4:52" ht="12.75">
      <c r="D45" s="3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5:52" ht="12.75"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5:52" ht="12.75"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5:52" ht="12.75"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5:52" ht="12.75"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5:52" ht="12.75"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5:52" ht="12.75"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5:52" ht="12.75"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5:52" ht="12.75"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5:52" ht="12.75"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5:52" ht="12.75"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5:52" ht="12.75"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5:52" ht="12.75"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5:52" ht="12.75"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5:52" ht="12.75"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5:52" ht="12.75"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5:52" ht="12.75"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5:52" ht="12.75"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5:52" ht="12.75"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5:52" ht="12.75"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5:52" ht="12.75"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5:52" ht="12.75"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5:52" ht="12.75"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5:52" ht="12.75"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5:52" ht="12.75"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5:52" ht="12.75"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5:52" ht="12.75"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5:52" ht="12.75"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5:52" ht="12.75"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5:52" ht="12.75"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5:52" ht="12.75"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5:52" ht="12.75"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5:52" ht="12.75"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5:52" ht="12.75"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5:52" ht="12.75"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5:52" ht="12.75"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5:52" ht="12.75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5:52" ht="12.75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5:52" ht="12.75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5:52" ht="12.75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5:52" ht="12.75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5:52" ht="12.75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5:52" ht="12.75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34:52" ht="12.75"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</sheetData>
  <sheetProtection/>
  <mergeCells count="1">
    <mergeCell ref="O1:Z1"/>
  </mergeCells>
  <printOptions/>
  <pageMargins left="0.15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X50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A29" sqref="A29:J50"/>
    </sheetView>
  </sheetViews>
  <sheetFormatPr defaultColWidth="9.140625" defaultRowHeight="12.75"/>
  <cols>
    <col min="2" max="2" width="48.00390625" style="0" bestFit="1" customWidth="1"/>
    <col min="5" max="5" width="9.57421875" style="0" bestFit="1" customWidth="1"/>
    <col min="10" max="10" width="17.140625" style="146" customWidth="1"/>
    <col min="13" max="24" width="7.7109375" style="0" customWidth="1"/>
  </cols>
  <sheetData>
    <row r="1" spans="2:24" ht="15">
      <c r="B1" s="153" t="s">
        <v>59</v>
      </c>
      <c r="C1" s="153" t="s">
        <v>58</v>
      </c>
      <c r="D1" s="153" t="s">
        <v>5</v>
      </c>
      <c r="E1" s="153" t="s">
        <v>8</v>
      </c>
      <c r="J1" s="153" t="s">
        <v>119</v>
      </c>
      <c r="M1" s="228" t="s">
        <v>66</v>
      </c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12.75">
      <c r="A2" s="149">
        <v>1</v>
      </c>
      <c r="B2" s="150" t="s">
        <v>71</v>
      </c>
      <c r="C2" s="149">
        <v>39000</v>
      </c>
      <c r="D2" s="9"/>
      <c r="E2" s="14"/>
      <c r="F2" s="69">
        <f aca="true" t="shared" si="0" ref="F2:F7">E2*1.18</f>
        <v>0</v>
      </c>
      <c r="G2" s="69">
        <f aca="true" t="shared" si="1" ref="G2:G7">D2*F2</f>
        <v>0</v>
      </c>
      <c r="H2" s="69">
        <f aca="true" t="shared" si="2" ref="H2:H7">D2*E2</f>
        <v>0</v>
      </c>
      <c r="I2" s="69">
        <f aca="true" t="shared" si="3" ref="I2:I50">K2-G2</f>
        <v>0</v>
      </c>
      <c r="J2" s="145">
        <v>1999</v>
      </c>
      <c r="K2" s="70">
        <f>D2*J2</f>
        <v>0</v>
      </c>
      <c r="L2" s="70">
        <f>K2*0.847458</f>
        <v>0</v>
      </c>
      <c r="M2" s="3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2.75">
      <c r="A3" s="149">
        <f>A2+1</f>
        <v>2</v>
      </c>
      <c r="B3" s="150" t="s">
        <v>72</v>
      </c>
      <c r="C3" s="149">
        <v>39001</v>
      </c>
      <c r="D3" s="9"/>
      <c r="E3" s="14"/>
      <c r="F3" s="69">
        <f t="shared" si="0"/>
        <v>0</v>
      </c>
      <c r="G3" s="69">
        <f t="shared" si="1"/>
        <v>0</v>
      </c>
      <c r="H3" s="69">
        <f t="shared" si="2"/>
        <v>0</v>
      </c>
      <c r="I3" s="69">
        <f t="shared" si="3"/>
        <v>0</v>
      </c>
      <c r="J3" s="145">
        <v>2000</v>
      </c>
      <c r="K3" s="70">
        <f aca="true" t="shared" si="4" ref="K3:K50">D3*J3</f>
        <v>0</v>
      </c>
      <c r="L3" s="70">
        <f aca="true" t="shared" si="5" ref="L3:L50">K3*0.847458</f>
        <v>0</v>
      </c>
      <c r="M3" s="3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2.75">
      <c r="A4" s="149">
        <f aca="true" t="shared" si="6" ref="A4:A50">A3+1</f>
        <v>3</v>
      </c>
      <c r="B4" s="150" t="s">
        <v>73</v>
      </c>
      <c r="C4" s="149">
        <v>39002</v>
      </c>
      <c r="D4" s="9"/>
      <c r="E4" s="14"/>
      <c r="F4" s="69">
        <f t="shared" si="0"/>
        <v>0</v>
      </c>
      <c r="G4" s="69">
        <f t="shared" si="1"/>
        <v>0</v>
      </c>
      <c r="H4" s="69">
        <f t="shared" si="2"/>
        <v>0</v>
      </c>
      <c r="I4" s="69">
        <f t="shared" si="3"/>
        <v>0</v>
      </c>
      <c r="J4" s="145">
        <v>2001</v>
      </c>
      <c r="K4" s="70">
        <f t="shared" si="4"/>
        <v>0</v>
      </c>
      <c r="L4" s="70">
        <f t="shared" si="5"/>
        <v>0</v>
      </c>
      <c r="M4" s="3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2.75">
      <c r="A5" s="149">
        <f t="shared" si="6"/>
        <v>4</v>
      </c>
      <c r="B5" s="150" t="s">
        <v>74</v>
      </c>
      <c r="C5" s="149">
        <v>39003</v>
      </c>
      <c r="D5" s="9"/>
      <c r="E5" s="14"/>
      <c r="F5" s="69">
        <f t="shared" si="0"/>
        <v>0</v>
      </c>
      <c r="G5" s="69">
        <f t="shared" si="1"/>
        <v>0</v>
      </c>
      <c r="H5" s="69">
        <f t="shared" si="2"/>
        <v>0</v>
      </c>
      <c r="I5" s="69">
        <f t="shared" si="3"/>
        <v>0</v>
      </c>
      <c r="J5" s="145">
        <v>2002</v>
      </c>
      <c r="K5" s="70">
        <f t="shared" si="4"/>
        <v>0</v>
      </c>
      <c r="L5" s="70">
        <f t="shared" si="5"/>
        <v>0</v>
      </c>
      <c r="M5" s="3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2.75">
      <c r="A6" s="149">
        <f t="shared" si="6"/>
        <v>5</v>
      </c>
      <c r="B6" s="150" t="s">
        <v>75</v>
      </c>
      <c r="C6" s="149">
        <v>39004</v>
      </c>
      <c r="D6" s="9"/>
      <c r="E6" s="14"/>
      <c r="F6" s="69">
        <f t="shared" si="0"/>
        <v>0</v>
      </c>
      <c r="G6" s="69">
        <f t="shared" si="1"/>
        <v>0</v>
      </c>
      <c r="H6" s="69">
        <f t="shared" si="2"/>
        <v>0</v>
      </c>
      <c r="I6" s="69">
        <f t="shared" si="3"/>
        <v>0</v>
      </c>
      <c r="J6" s="145">
        <v>2003</v>
      </c>
      <c r="K6" s="70">
        <f t="shared" si="4"/>
        <v>0</v>
      </c>
      <c r="L6" s="70">
        <f t="shared" si="5"/>
        <v>0</v>
      </c>
      <c r="M6" s="3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2.75">
      <c r="A7" s="149">
        <f t="shared" si="6"/>
        <v>6</v>
      </c>
      <c r="B7" s="151" t="s">
        <v>76</v>
      </c>
      <c r="C7" s="149">
        <v>39005</v>
      </c>
      <c r="D7" s="9"/>
      <c r="E7" s="14"/>
      <c r="F7" s="69">
        <f t="shared" si="0"/>
        <v>0</v>
      </c>
      <c r="G7" s="69">
        <f t="shared" si="1"/>
        <v>0</v>
      </c>
      <c r="H7" s="69">
        <f t="shared" si="2"/>
        <v>0</v>
      </c>
      <c r="I7" s="69">
        <f t="shared" si="3"/>
        <v>0</v>
      </c>
      <c r="J7" s="145">
        <v>2004</v>
      </c>
      <c r="K7" s="70">
        <f t="shared" si="4"/>
        <v>0</v>
      </c>
      <c r="L7" s="70">
        <f t="shared" si="5"/>
        <v>0</v>
      </c>
      <c r="M7" s="3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">
      <c r="A8" s="149">
        <f t="shared" si="6"/>
        <v>7</v>
      </c>
      <c r="B8" s="152" t="s">
        <v>77</v>
      </c>
      <c r="C8" s="149">
        <v>39006</v>
      </c>
      <c r="D8" s="135"/>
      <c r="E8" s="136"/>
      <c r="F8" s="137">
        <v>0</v>
      </c>
      <c r="G8" s="137">
        <v>0</v>
      </c>
      <c r="H8" s="137">
        <v>0</v>
      </c>
      <c r="I8" s="69">
        <f t="shared" si="3"/>
        <v>0</v>
      </c>
      <c r="J8" s="145">
        <v>2005</v>
      </c>
      <c r="K8" s="138">
        <f t="shared" si="4"/>
        <v>0</v>
      </c>
      <c r="L8" s="138">
        <f t="shared" si="5"/>
        <v>0</v>
      </c>
      <c r="M8" s="13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5">
      <c r="A9" s="149">
        <f t="shared" si="6"/>
        <v>8</v>
      </c>
      <c r="B9" s="152" t="s">
        <v>78</v>
      </c>
      <c r="C9" s="149">
        <v>39007</v>
      </c>
      <c r="D9" s="135"/>
      <c r="E9" s="136"/>
      <c r="F9" s="137">
        <v>0</v>
      </c>
      <c r="G9" s="137">
        <v>0</v>
      </c>
      <c r="H9" s="137">
        <v>0</v>
      </c>
      <c r="I9" s="69">
        <f t="shared" si="3"/>
        <v>0</v>
      </c>
      <c r="J9" s="145">
        <v>2006</v>
      </c>
      <c r="K9" s="138">
        <f t="shared" si="4"/>
        <v>0</v>
      </c>
      <c r="L9" s="138">
        <f t="shared" si="5"/>
        <v>0</v>
      </c>
      <c r="M9" s="13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">
      <c r="A10" s="149">
        <f t="shared" si="6"/>
        <v>9</v>
      </c>
      <c r="B10" s="152" t="s">
        <v>79</v>
      </c>
      <c r="C10" s="149">
        <v>39008</v>
      </c>
      <c r="D10" s="135"/>
      <c r="E10" s="136"/>
      <c r="F10" s="137">
        <v>0</v>
      </c>
      <c r="G10" s="137">
        <v>0</v>
      </c>
      <c r="H10" s="137">
        <v>0</v>
      </c>
      <c r="I10" s="69">
        <f t="shared" si="3"/>
        <v>0</v>
      </c>
      <c r="J10" s="145">
        <v>2007</v>
      </c>
      <c r="K10" s="138">
        <f t="shared" si="4"/>
        <v>0</v>
      </c>
      <c r="L10" s="138">
        <f t="shared" si="5"/>
        <v>0</v>
      </c>
      <c r="M10" s="13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5">
      <c r="A11" s="149">
        <f t="shared" si="6"/>
        <v>10</v>
      </c>
      <c r="B11" s="152" t="s">
        <v>80</v>
      </c>
      <c r="C11" s="149">
        <v>39009</v>
      </c>
      <c r="D11" s="135"/>
      <c r="E11" s="136"/>
      <c r="F11" s="137">
        <v>0</v>
      </c>
      <c r="G11" s="137">
        <v>0</v>
      </c>
      <c r="H11" s="137">
        <v>0</v>
      </c>
      <c r="I11" s="69">
        <f t="shared" si="3"/>
        <v>0</v>
      </c>
      <c r="J11" s="145">
        <v>2008</v>
      </c>
      <c r="K11" s="138">
        <f t="shared" si="4"/>
        <v>0</v>
      </c>
      <c r="L11" s="138">
        <f t="shared" si="5"/>
        <v>0</v>
      </c>
      <c r="M11" s="13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5">
      <c r="A12" s="149">
        <f t="shared" si="6"/>
        <v>11</v>
      </c>
      <c r="B12" s="152" t="s">
        <v>81</v>
      </c>
      <c r="C12" s="149">
        <v>39010</v>
      </c>
      <c r="D12" s="135"/>
      <c r="E12" s="136"/>
      <c r="F12" s="137">
        <v>0</v>
      </c>
      <c r="G12" s="137">
        <v>0</v>
      </c>
      <c r="H12" s="137">
        <v>0</v>
      </c>
      <c r="I12" s="69">
        <f t="shared" si="3"/>
        <v>0</v>
      </c>
      <c r="J12" s="145">
        <v>2009</v>
      </c>
      <c r="K12" s="138">
        <f t="shared" si="4"/>
        <v>0</v>
      </c>
      <c r="L12" s="138">
        <f t="shared" si="5"/>
        <v>0</v>
      </c>
      <c r="M12" s="13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">
      <c r="A13" s="149">
        <f t="shared" si="6"/>
        <v>12</v>
      </c>
      <c r="B13" s="152" t="s">
        <v>82</v>
      </c>
      <c r="C13" s="149">
        <v>39011</v>
      </c>
      <c r="D13" s="135"/>
      <c r="E13" s="136"/>
      <c r="F13" s="137">
        <f aca="true" t="shared" si="7" ref="F13:F50">E13*1.18</f>
        <v>0</v>
      </c>
      <c r="G13" s="137">
        <f aca="true" t="shared" si="8" ref="G13:G50">D13*F13</f>
        <v>0</v>
      </c>
      <c r="H13" s="137">
        <f aca="true" t="shared" si="9" ref="H13:H50">D13*E13</f>
        <v>0</v>
      </c>
      <c r="I13" s="137">
        <f t="shared" si="3"/>
        <v>0</v>
      </c>
      <c r="J13" s="145">
        <v>2010</v>
      </c>
      <c r="K13" s="138">
        <f t="shared" si="4"/>
        <v>0</v>
      </c>
      <c r="L13" s="138">
        <f t="shared" si="5"/>
        <v>0</v>
      </c>
      <c r="M13" s="13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5">
      <c r="A14" s="149">
        <f t="shared" si="6"/>
        <v>13</v>
      </c>
      <c r="B14" s="152" t="s">
        <v>83</v>
      </c>
      <c r="C14" s="149">
        <v>39012</v>
      </c>
      <c r="D14" s="135"/>
      <c r="E14" s="136"/>
      <c r="F14" s="137">
        <f t="shared" si="7"/>
        <v>0</v>
      </c>
      <c r="G14" s="137">
        <f t="shared" si="8"/>
        <v>0</v>
      </c>
      <c r="H14" s="137">
        <f t="shared" si="9"/>
        <v>0</v>
      </c>
      <c r="I14" s="137">
        <f t="shared" si="3"/>
        <v>0</v>
      </c>
      <c r="J14" s="145">
        <v>2011</v>
      </c>
      <c r="K14" s="138">
        <f t="shared" si="4"/>
        <v>0</v>
      </c>
      <c r="L14" s="138">
        <f t="shared" si="5"/>
        <v>0</v>
      </c>
      <c r="M14" s="13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>
      <c r="A15" s="149">
        <f t="shared" si="6"/>
        <v>14</v>
      </c>
      <c r="B15" s="152" t="s">
        <v>84</v>
      </c>
      <c r="C15" s="149">
        <v>39013</v>
      </c>
      <c r="D15" s="135"/>
      <c r="E15" s="136"/>
      <c r="F15" s="137">
        <f t="shared" si="7"/>
        <v>0</v>
      </c>
      <c r="G15" s="137">
        <f t="shared" si="8"/>
        <v>0</v>
      </c>
      <c r="H15" s="137">
        <f t="shared" si="9"/>
        <v>0</v>
      </c>
      <c r="I15" s="137">
        <f t="shared" si="3"/>
        <v>0</v>
      </c>
      <c r="J15" s="145">
        <v>2220</v>
      </c>
      <c r="K15" s="138">
        <f t="shared" si="4"/>
        <v>0</v>
      </c>
      <c r="L15" s="138">
        <f t="shared" si="5"/>
        <v>0</v>
      </c>
      <c r="M15" s="13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5">
      <c r="A16" s="149">
        <f t="shared" si="6"/>
        <v>15</v>
      </c>
      <c r="B16" s="152" t="s">
        <v>85</v>
      </c>
      <c r="C16" s="149">
        <v>39014</v>
      </c>
      <c r="D16" s="135"/>
      <c r="E16" s="136"/>
      <c r="F16" s="137">
        <f t="shared" si="7"/>
        <v>0</v>
      </c>
      <c r="G16" s="137">
        <f t="shared" si="8"/>
        <v>0</v>
      </c>
      <c r="H16" s="137">
        <f t="shared" si="9"/>
        <v>0</v>
      </c>
      <c r="I16" s="137">
        <f t="shared" si="3"/>
        <v>0</v>
      </c>
      <c r="J16" s="145">
        <v>2221</v>
      </c>
      <c r="K16" s="138">
        <f t="shared" si="4"/>
        <v>0</v>
      </c>
      <c r="L16" s="138">
        <f t="shared" si="5"/>
        <v>0</v>
      </c>
      <c r="M16" s="13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>
      <c r="A17" s="149">
        <f t="shared" si="6"/>
        <v>16</v>
      </c>
      <c r="B17" s="152" t="s">
        <v>86</v>
      </c>
      <c r="C17" s="149">
        <v>39015</v>
      </c>
      <c r="D17" s="135"/>
      <c r="E17" s="136"/>
      <c r="F17" s="137">
        <f t="shared" si="7"/>
        <v>0</v>
      </c>
      <c r="G17" s="137">
        <f t="shared" si="8"/>
        <v>0</v>
      </c>
      <c r="H17" s="137">
        <f t="shared" si="9"/>
        <v>0</v>
      </c>
      <c r="I17" s="137">
        <f t="shared" si="3"/>
        <v>0</v>
      </c>
      <c r="J17" s="145">
        <v>2222</v>
      </c>
      <c r="K17" s="138">
        <f t="shared" si="4"/>
        <v>0</v>
      </c>
      <c r="L17" s="138">
        <f t="shared" si="5"/>
        <v>0</v>
      </c>
      <c r="M17" s="13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">
      <c r="A18" s="149">
        <f t="shared" si="6"/>
        <v>17</v>
      </c>
      <c r="B18" s="150" t="s">
        <v>87</v>
      </c>
      <c r="C18" s="149">
        <v>39016</v>
      </c>
      <c r="D18" s="135"/>
      <c r="E18" s="136"/>
      <c r="F18" s="137">
        <f t="shared" si="7"/>
        <v>0</v>
      </c>
      <c r="G18" s="137">
        <f t="shared" si="8"/>
        <v>0</v>
      </c>
      <c r="H18" s="137">
        <f t="shared" si="9"/>
        <v>0</v>
      </c>
      <c r="I18" s="137">
        <f t="shared" si="3"/>
        <v>0</v>
      </c>
      <c r="J18" s="145">
        <v>2223</v>
      </c>
      <c r="K18" s="138">
        <f t="shared" si="4"/>
        <v>0</v>
      </c>
      <c r="L18" s="138">
        <f t="shared" si="5"/>
        <v>0</v>
      </c>
      <c r="M18" s="13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>
      <c r="A19" s="149">
        <f t="shared" si="6"/>
        <v>18</v>
      </c>
      <c r="B19" s="150" t="s">
        <v>88</v>
      </c>
      <c r="C19" s="149">
        <v>39017</v>
      </c>
      <c r="D19" s="135"/>
      <c r="E19" s="136"/>
      <c r="F19" s="137">
        <f t="shared" si="7"/>
        <v>0</v>
      </c>
      <c r="G19" s="137">
        <f t="shared" si="8"/>
        <v>0</v>
      </c>
      <c r="H19" s="137">
        <f t="shared" si="9"/>
        <v>0</v>
      </c>
      <c r="I19" s="137">
        <f t="shared" si="3"/>
        <v>0</v>
      </c>
      <c r="J19" s="145">
        <v>2224</v>
      </c>
      <c r="K19" s="138">
        <f t="shared" si="4"/>
        <v>0</v>
      </c>
      <c r="L19" s="138">
        <f t="shared" si="5"/>
        <v>0</v>
      </c>
      <c r="M19" s="13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">
      <c r="A20" s="149">
        <f t="shared" si="6"/>
        <v>19</v>
      </c>
      <c r="B20" s="152" t="s">
        <v>89</v>
      </c>
      <c r="C20" s="149">
        <v>39018</v>
      </c>
      <c r="D20" s="135"/>
      <c r="E20" s="136"/>
      <c r="F20" s="137">
        <f t="shared" si="7"/>
        <v>0</v>
      </c>
      <c r="G20" s="137">
        <f t="shared" si="8"/>
        <v>0</v>
      </c>
      <c r="H20" s="137">
        <f t="shared" si="9"/>
        <v>0</v>
      </c>
      <c r="I20" s="137">
        <f t="shared" si="3"/>
        <v>0</v>
      </c>
      <c r="J20" s="145">
        <v>2225</v>
      </c>
      <c r="K20" s="138">
        <f t="shared" si="4"/>
        <v>0</v>
      </c>
      <c r="L20" s="138">
        <f t="shared" si="5"/>
        <v>0</v>
      </c>
      <c r="M20" s="13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>
      <c r="A21" s="149">
        <f t="shared" si="6"/>
        <v>20</v>
      </c>
      <c r="B21" s="152" t="s">
        <v>90</v>
      </c>
      <c r="C21" s="149">
        <v>39019</v>
      </c>
      <c r="D21" s="135"/>
      <c r="E21" s="136"/>
      <c r="F21" s="137">
        <f t="shared" si="7"/>
        <v>0</v>
      </c>
      <c r="G21" s="137">
        <f t="shared" si="8"/>
        <v>0</v>
      </c>
      <c r="H21" s="137">
        <f t="shared" si="9"/>
        <v>0</v>
      </c>
      <c r="I21" s="137">
        <f t="shared" si="3"/>
        <v>0</v>
      </c>
      <c r="J21" s="145">
        <v>2226</v>
      </c>
      <c r="K21" s="138">
        <f t="shared" si="4"/>
        <v>0</v>
      </c>
      <c r="L21" s="138">
        <f t="shared" si="5"/>
        <v>0</v>
      </c>
      <c r="M21" s="13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5">
      <c r="A22" s="149">
        <f t="shared" si="6"/>
        <v>21</v>
      </c>
      <c r="B22" s="150" t="s">
        <v>91</v>
      </c>
      <c r="C22" s="149">
        <v>39020</v>
      </c>
      <c r="D22" s="135"/>
      <c r="E22" s="136"/>
      <c r="F22" s="137">
        <f t="shared" si="7"/>
        <v>0</v>
      </c>
      <c r="G22" s="137">
        <f t="shared" si="8"/>
        <v>0</v>
      </c>
      <c r="H22" s="137">
        <f t="shared" si="9"/>
        <v>0</v>
      </c>
      <c r="I22" s="137">
        <f t="shared" si="3"/>
        <v>0</v>
      </c>
      <c r="J22" s="145">
        <v>2227</v>
      </c>
      <c r="K22" s="138">
        <f t="shared" si="4"/>
        <v>0</v>
      </c>
      <c r="L22" s="138">
        <f t="shared" si="5"/>
        <v>0</v>
      </c>
      <c r="M22" s="13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>
      <c r="A23" s="149">
        <f t="shared" si="6"/>
        <v>22</v>
      </c>
      <c r="B23" s="150" t="s">
        <v>92</v>
      </c>
      <c r="C23" s="149">
        <v>39021</v>
      </c>
      <c r="D23" s="135"/>
      <c r="E23" s="136"/>
      <c r="F23" s="137">
        <f t="shared" si="7"/>
        <v>0</v>
      </c>
      <c r="G23" s="137">
        <f t="shared" si="8"/>
        <v>0</v>
      </c>
      <c r="H23" s="137">
        <f t="shared" si="9"/>
        <v>0</v>
      </c>
      <c r="I23" s="137">
        <f t="shared" si="3"/>
        <v>0</v>
      </c>
      <c r="J23" s="145">
        <v>2228</v>
      </c>
      <c r="K23" s="138">
        <f t="shared" si="4"/>
        <v>0</v>
      </c>
      <c r="L23" s="138">
        <f t="shared" si="5"/>
        <v>0</v>
      </c>
      <c r="M23" s="13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">
      <c r="A24" s="149">
        <f t="shared" si="6"/>
        <v>23</v>
      </c>
      <c r="B24" s="152" t="s">
        <v>93</v>
      </c>
      <c r="C24" s="149">
        <v>39022</v>
      </c>
      <c r="D24" s="135"/>
      <c r="E24" s="136"/>
      <c r="F24" s="137">
        <f t="shared" si="7"/>
        <v>0</v>
      </c>
      <c r="G24" s="137">
        <f t="shared" si="8"/>
        <v>0</v>
      </c>
      <c r="H24" s="137">
        <f t="shared" si="9"/>
        <v>0</v>
      </c>
      <c r="I24" s="137">
        <f t="shared" si="3"/>
        <v>0</v>
      </c>
      <c r="J24" s="145">
        <v>2229</v>
      </c>
      <c r="K24" s="138">
        <f t="shared" si="4"/>
        <v>0</v>
      </c>
      <c r="L24" s="138">
        <f t="shared" si="5"/>
        <v>0</v>
      </c>
      <c r="M24" s="13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>
      <c r="A25" s="149">
        <f t="shared" si="6"/>
        <v>24</v>
      </c>
      <c r="B25" s="152" t="s">
        <v>94</v>
      </c>
      <c r="C25" s="149">
        <v>39023</v>
      </c>
      <c r="D25" s="135"/>
      <c r="E25" s="136"/>
      <c r="F25" s="137">
        <f t="shared" si="7"/>
        <v>0</v>
      </c>
      <c r="G25" s="137">
        <f t="shared" si="8"/>
        <v>0</v>
      </c>
      <c r="H25" s="137">
        <f t="shared" si="9"/>
        <v>0</v>
      </c>
      <c r="I25" s="137">
        <f t="shared" si="3"/>
        <v>0</v>
      </c>
      <c r="J25" s="145">
        <v>2230</v>
      </c>
      <c r="K25" s="138">
        <f t="shared" si="4"/>
        <v>0</v>
      </c>
      <c r="L25" s="138">
        <f t="shared" si="5"/>
        <v>0</v>
      </c>
      <c r="M25" s="13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5">
      <c r="A26" s="149">
        <f t="shared" si="6"/>
        <v>25</v>
      </c>
      <c r="B26" s="150" t="s">
        <v>95</v>
      </c>
      <c r="C26" s="149">
        <v>39024</v>
      </c>
      <c r="D26" s="135"/>
      <c r="E26" s="136"/>
      <c r="F26" s="137">
        <f t="shared" si="7"/>
        <v>0</v>
      </c>
      <c r="G26" s="137">
        <f t="shared" si="8"/>
        <v>0</v>
      </c>
      <c r="H26" s="137">
        <f t="shared" si="9"/>
        <v>0</v>
      </c>
      <c r="I26" s="137">
        <f t="shared" si="3"/>
        <v>0</v>
      </c>
      <c r="J26" s="145">
        <v>2231</v>
      </c>
      <c r="K26" s="138">
        <f t="shared" si="4"/>
        <v>0</v>
      </c>
      <c r="L26" s="138">
        <f t="shared" si="5"/>
        <v>0</v>
      </c>
      <c r="M26" s="13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>
      <c r="A27" s="149">
        <f t="shared" si="6"/>
        <v>26</v>
      </c>
      <c r="B27" s="150" t="s">
        <v>96</v>
      </c>
      <c r="C27" s="149">
        <v>39025</v>
      </c>
      <c r="D27" s="135"/>
      <c r="E27" s="136"/>
      <c r="F27" s="137">
        <f t="shared" si="7"/>
        <v>0</v>
      </c>
      <c r="G27" s="137">
        <f t="shared" si="8"/>
        <v>0</v>
      </c>
      <c r="H27" s="137">
        <f t="shared" si="9"/>
        <v>0</v>
      </c>
      <c r="I27" s="137">
        <f t="shared" si="3"/>
        <v>0</v>
      </c>
      <c r="J27" s="145">
        <v>2232</v>
      </c>
      <c r="K27" s="138">
        <f t="shared" si="4"/>
        <v>0</v>
      </c>
      <c r="L27" s="138">
        <f t="shared" si="5"/>
        <v>0</v>
      </c>
      <c r="M27" s="13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5">
      <c r="A28" s="149">
        <f t="shared" si="6"/>
        <v>27</v>
      </c>
      <c r="B28" s="152" t="s">
        <v>97</v>
      </c>
      <c r="C28" s="149">
        <v>39026</v>
      </c>
      <c r="D28" s="135"/>
      <c r="E28" s="136"/>
      <c r="F28" s="137">
        <f t="shared" si="7"/>
        <v>0</v>
      </c>
      <c r="G28" s="137">
        <f t="shared" si="8"/>
        <v>0</v>
      </c>
      <c r="H28" s="137">
        <f t="shared" si="9"/>
        <v>0</v>
      </c>
      <c r="I28" s="137">
        <f t="shared" si="3"/>
        <v>0</v>
      </c>
      <c r="J28" s="145">
        <v>2233</v>
      </c>
      <c r="K28" s="138">
        <f t="shared" si="4"/>
        <v>0</v>
      </c>
      <c r="L28" s="138">
        <f t="shared" si="5"/>
        <v>0</v>
      </c>
      <c r="M28" s="13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>
      <c r="A29" s="149">
        <f t="shared" si="6"/>
        <v>28</v>
      </c>
      <c r="B29" s="152" t="s">
        <v>98</v>
      </c>
      <c r="C29" s="149">
        <v>39027</v>
      </c>
      <c r="D29" s="135"/>
      <c r="E29" s="136"/>
      <c r="F29" s="137">
        <f t="shared" si="7"/>
        <v>0</v>
      </c>
      <c r="G29" s="137">
        <f t="shared" si="8"/>
        <v>0</v>
      </c>
      <c r="H29" s="137">
        <f t="shared" si="9"/>
        <v>0</v>
      </c>
      <c r="I29" s="137">
        <f t="shared" si="3"/>
        <v>0</v>
      </c>
      <c r="J29" s="145">
        <v>2234</v>
      </c>
      <c r="K29" s="138">
        <f t="shared" si="4"/>
        <v>0</v>
      </c>
      <c r="L29" s="138">
        <f t="shared" si="5"/>
        <v>0</v>
      </c>
      <c r="M29" s="13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">
      <c r="A30" s="149">
        <f t="shared" si="6"/>
        <v>29</v>
      </c>
      <c r="B30" s="152" t="s">
        <v>99</v>
      </c>
      <c r="C30" s="149">
        <v>39028</v>
      </c>
      <c r="D30" s="135"/>
      <c r="E30" s="136"/>
      <c r="F30" s="137">
        <f t="shared" si="7"/>
        <v>0</v>
      </c>
      <c r="G30" s="137">
        <f t="shared" si="8"/>
        <v>0</v>
      </c>
      <c r="H30" s="137">
        <f t="shared" si="9"/>
        <v>0</v>
      </c>
      <c r="I30" s="137">
        <f t="shared" si="3"/>
        <v>0</v>
      </c>
      <c r="J30" s="145">
        <v>2235</v>
      </c>
      <c r="K30" s="138">
        <f t="shared" si="4"/>
        <v>0</v>
      </c>
      <c r="L30" s="138">
        <f t="shared" si="5"/>
        <v>0</v>
      </c>
      <c r="M30" s="13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>
      <c r="A31" s="149">
        <f t="shared" si="6"/>
        <v>30</v>
      </c>
      <c r="B31" s="152" t="s">
        <v>100</v>
      </c>
      <c r="C31" s="149">
        <v>39029</v>
      </c>
      <c r="D31" s="135"/>
      <c r="E31" s="136"/>
      <c r="F31" s="137">
        <f t="shared" si="7"/>
        <v>0</v>
      </c>
      <c r="G31" s="137">
        <f t="shared" si="8"/>
        <v>0</v>
      </c>
      <c r="H31" s="137">
        <f t="shared" si="9"/>
        <v>0</v>
      </c>
      <c r="I31" s="137">
        <f t="shared" si="3"/>
        <v>0</v>
      </c>
      <c r="J31" s="145">
        <v>2236</v>
      </c>
      <c r="K31" s="138">
        <f t="shared" si="4"/>
        <v>0</v>
      </c>
      <c r="L31" s="138">
        <f t="shared" si="5"/>
        <v>0</v>
      </c>
      <c r="M31" s="13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">
      <c r="A32" s="149">
        <f t="shared" si="6"/>
        <v>31</v>
      </c>
      <c r="B32" s="152" t="s">
        <v>101</v>
      </c>
      <c r="C32" s="149">
        <v>39030</v>
      </c>
      <c r="D32" s="135"/>
      <c r="E32" s="136"/>
      <c r="F32" s="137">
        <f t="shared" si="7"/>
        <v>0</v>
      </c>
      <c r="G32" s="137">
        <f t="shared" si="8"/>
        <v>0</v>
      </c>
      <c r="H32" s="137">
        <f t="shared" si="9"/>
        <v>0</v>
      </c>
      <c r="I32" s="137">
        <f t="shared" si="3"/>
        <v>0</v>
      </c>
      <c r="J32" s="145">
        <v>2237</v>
      </c>
      <c r="K32" s="138">
        <f t="shared" si="4"/>
        <v>0</v>
      </c>
      <c r="L32" s="138">
        <f t="shared" si="5"/>
        <v>0</v>
      </c>
      <c r="M32" s="13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>
      <c r="A33" s="149">
        <f t="shared" si="6"/>
        <v>32</v>
      </c>
      <c r="B33" s="152" t="s">
        <v>102</v>
      </c>
      <c r="C33" s="149">
        <v>39031</v>
      </c>
      <c r="D33" s="135"/>
      <c r="E33" s="136"/>
      <c r="F33" s="137">
        <f t="shared" si="7"/>
        <v>0</v>
      </c>
      <c r="G33" s="137">
        <f t="shared" si="8"/>
        <v>0</v>
      </c>
      <c r="H33" s="137">
        <f t="shared" si="9"/>
        <v>0</v>
      </c>
      <c r="I33" s="137">
        <f t="shared" si="3"/>
        <v>0</v>
      </c>
      <c r="J33" s="145">
        <v>2238</v>
      </c>
      <c r="K33" s="138">
        <f t="shared" si="4"/>
        <v>0</v>
      </c>
      <c r="L33" s="138">
        <f t="shared" si="5"/>
        <v>0</v>
      </c>
      <c r="M33" s="13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5">
      <c r="A34" s="149">
        <f t="shared" si="6"/>
        <v>33</v>
      </c>
      <c r="B34" s="152" t="s">
        <v>103</v>
      </c>
      <c r="C34" s="149">
        <v>39032</v>
      </c>
      <c r="D34" s="135"/>
      <c r="E34" s="136"/>
      <c r="F34" s="137">
        <f t="shared" si="7"/>
        <v>0</v>
      </c>
      <c r="G34" s="137">
        <f t="shared" si="8"/>
        <v>0</v>
      </c>
      <c r="H34" s="137">
        <f t="shared" si="9"/>
        <v>0</v>
      </c>
      <c r="I34" s="137">
        <f t="shared" si="3"/>
        <v>0</v>
      </c>
      <c r="J34" s="145">
        <v>2239</v>
      </c>
      <c r="K34" s="138">
        <f t="shared" si="4"/>
        <v>0</v>
      </c>
      <c r="L34" s="138">
        <f t="shared" si="5"/>
        <v>0</v>
      </c>
      <c r="M34" s="13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>
      <c r="A35" s="149">
        <f t="shared" si="6"/>
        <v>34</v>
      </c>
      <c r="B35" s="152" t="s">
        <v>104</v>
      </c>
      <c r="C35" s="149">
        <v>39033</v>
      </c>
      <c r="D35" s="135"/>
      <c r="E35" s="136"/>
      <c r="F35" s="137">
        <f t="shared" si="7"/>
        <v>0</v>
      </c>
      <c r="G35" s="137">
        <f t="shared" si="8"/>
        <v>0</v>
      </c>
      <c r="H35" s="137">
        <f t="shared" si="9"/>
        <v>0</v>
      </c>
      <c r="I35" s="137">
        <f t="shared" si="3"/>
        <v>0</v>
      </c>
      <c r="J35" s="145">
        <v>4000</v>
      </c>
      <c r="K35" s="138">
        <f t="shared" si="4"/>
        <v>0</v>
      </c>
      <c r="L35" s="138">
        <f t="shared" si="5"/>
        <v>0</v>
      </c>
      <c r="M35" s="13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5">
      <c r="A36" s="149">
        <f t="shared" si="6"/>
        <v>35</v>
      </c>
      <c r="B36" s="150" t="s">
        <v>105</v>
      </c>
      <c r="C36" s="149">
        <v>39034</v>
      </c>
      <c r="D36" s="135"/>
      <c r="E36" s="136"/>
      <c r="F36" s="137">
        <f t="shared" si="7"/>
        <v>0</v>
      </c>
      <c r="G36" s="137">
        <f t="shared" si="8"/>
        <v>0</v>
      </c>
      <c r="H36" s="137">
        <f t="shared" si="9"/>
        <v>0</v>
      </c>
      <c r="I36" s="137">
        <f t="shared" si="3"/>
        <v>0</v>
      </c>
      <c r="J36" s="145">
        <v>4001</v>
      </c>
      <c r="K36" s="138">
        <f t="shared" si="4"/>
        <v>0</v>
      </c>
      <c r="L36" s="138">
        <f t="shared" si="5"/>
        <v>0</v>
      </c>
      <c r="M36" s="139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>
      <c r="A37" s="149">
        <f t="shared" si="6"/>
        <v>36</v>
      </c>
      <c r="B37" s="152" t="s">
        <v>106</v>
      </c>
      <c r="C37" s="149">
        <v>39035</v>
      </c>
      <c r="D37" s="135"/>
      <c r="E37" s="136"/>
      <c r="F37" s="137">
        <f t="shared" si="7"/>
        <v>0</v>
      </c>
      <c r="G37" s="137">
        <f t="shared" si="8"/>
        <v>0</v>
      </c>
      <c r="H37" s="137">
        <f t="shared" si="9"/>
        <v>0</v>
      </c>
      <c r="I37" s="137">
        <f t="shared" si="3"/>
        <v>0</v>
      </c>
      <c r="J37" s="145">
        <v>4002</v>
      </c>
      <c r="K37" s="138">
        <f t="shared" si="4"/>
        <v>0</v>
      </c>
      <c r="L37" s="138">
        <f t="shared" si="5"/>
        <v>0</v>
      </c>
      <c r="M37" s="13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5">
      <c r="A38" s="149">
        <f t="shared" si="6"/>
        <v>37</v>
      </c>
      <c r="B38" s="152" t="s">
        <v>107</v>
      </c>
      <c r="C38" s="149">
        <v>39036</v>
      </c>
      <c r="D38" s="135"/>
      <c r="E38" s="136"/>
      <c r="F38" s="137">
        <f t="shared" si="7"/>
        <v>0</v>
      </c>
      <c r="G38" s="137">
        <f t="shared" si="8"/>
        <v>0</v>
      </c>
      <c r="H38" s="137">
        <f t="shared" si="9"/>
        <v>0</v>
      </c>
      <c r="I38" s="137">
        <f t="shared" si="3"/>
        <v>0</v>
      </c>
      <c r="J38" s="145">
        <v>4003</v>
      </c>
      <c r="K38" s="138">
        <f t="shared" si="4"/>
        <v>0</v>
      </c>
      <c r="L38" s="138">
        <f t="shared" si="5"/>
        <v>0</v>
      </c>
      <c r="M38" s="13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>
      <c r="A39" s="149">
        <f t="shared" si="6"/>
        <v>38</v>
      </c>
      <c r="B39" s="152" t="s">
        <v>108</v>
      </c>
      <c r="C39" s="149">
        <v>39037</v>
      </c>
      <c r="D39" s="135"/>
      <c r="E39" s="136"/>
      <c r="F39" s="137">
        <f t="shared" si="7"/>
        <v>0</v>
      </c>
      <c r="G39" s="137">
        <f t="shared" si="8"/>
        <v>0</v>
      </c>
      <c r="H39" s="137">
        <f t="shared" si="9"/>
        <v>0</v>
      </c>
      <c r="I39" s="137">
        <f t="shared" si="3"/>
        <v>0</v>
      </c>
      <c r="J39" s="145">
        <v>4004</v>
      </c>
      <c r="K39" s="138">
        <f t="shared" si="4"/>
        <v>0</v>
      </c>
      <c r="L39" s="138">
        <f t="shared" si="5"/>
        <v>0</v>
      </c>
      <c r="M39" s="13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5">
      <c r="A40" s="149">
        <f t="shared" si="6"/>
        <v>39</v>
      </c>
      <c r="B40" s="152" t="s">
        <v>109</v>
      </c>
      <c r="C40" s="149">
        <v>39038</v>
      </c>
      <c r="D40" s="135"/>
      <c r="E40" s="136"/>
      <c r="F40" s="137">
        <f t="shared" si="7"/>
        <v>0</v>
      </c>
      <c r="G40" s="137">
        <f t="shared" si="8"/>
        <v>0</v>
      </c>
      <c r="H40" s="137">
        <f t="shared" si="9"/>
        <v>0</v>
      </c>
      <c r="I40" s="137">
        <f t="shared" si="3"/>
        <v>0</v>
      </c>
      <c r="J40" s="145">
        <v>4005</v>
      </c>
      <c r="K40" s="138">
        <f t="shared" si="4"/>
        <v>0</v>
      </c>
      <c r="L40" s="138">
        <f t="shared" si="5"/>
        <v>0</v>
      </c>
      <c r="M40" s="13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>
      <c r="A41" s="149">
        <f t="shared" si="6"/>
        <v>40</v>
      </c>
      <c r="B41" s="150" t="s">
        <v>110</v>
      </c>
      <c r="C41" s="149">
        <v>39039</v>
      </c>
      <c r="D41" s="135"/>
      <c r="E41" s="136"/>
      <c r="F41" s="137">
        <f t="shared" si="7"/>
        <v>0</v>
      </c>
      <c r="G41" s="137">
        <f t="shared" si="8"/>
        <v>0</v>
      </c>
      <c r="H41" s="137">
        <f t="shared" si="9"/>
        <v>0</v>
      </c>
      <c r="I41" s="137">
        <f t="shared" si="3"/>
        <v>0</v>
      </c>
      <c r="J41" s="145">
        <v>4006</v>
      </c>
      <c r="K41" s="138">
        <f t="shared" si="4"/>
        <v>0</v>
      </c>
      <c r="L41" s="138">
        <f t="shared" si="5"/>
        <v>0</v>
      </c>
      <c r="M41" s="13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5">
      <c r="A42" s="149">
        <f t="shared" si="6"/>
        <v>41</v>
      </c>
      <c r="B42" s="150" t="s">
        <v>111</v>
      </c>
      <c r="C42" s="149">
        <v>39040</v>
      </c>
      <c r="D42" s="135"/>
      <c r="E42" s="136"/>
      <c r="F42" s="137">
        <f t="shared" si="7"/>
        <v>0</v>
      </c>
      <c r="G42" s="137">
        <f t="shared" si="8"/>
        <v>0</v>
      </c>
      <c r="H42" s="137">
        <f t="shared" si="9"/>
        <v>0</v>
      </c>
      <c r="I42" s="137">
        <f t="shared" si="3"/>
        <v>0</v>
      </c>
      <c r="J42" s="145">
        <v>4007</v>
      </c>
      <c r="K42" s="138">
        <f t="shared" si="4"/>
        <v>0</v>
      </c>
      <c r="L42" s="138">
        <f t="shared" si="5"/>
        <v>0</v>
      </c>
      <c r="M42" s="13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>
      <c r="A43" s="149">
        <f t="shared" si="6"/>
        <v>42</v>
      </c>
      <c r="B43" s="150" t="s">
        <v>112</v>
      </c>
      <c r="C43" s="149">
        <v>39041</v>
      </c>
      <c r="D43" s="135"/>
      <c r="E43" s="136"/>
      <c r="F43" s="137">
        <f t="shared" si="7"/>
        <v>0</v>
      </c>
      <c r="G43" s="137">
        <f t="shared" si="8"/>
        <v>0</v>
      </c>
      <c r="H43" s="137">
        <f t="shared" si="9"/>
        <v>0</v>
      </c>
      <c r="I43" s="137">
        <f t="shared" si="3"/>
        <v>0</v>
      </c>
      <c r="J43" s="145">
        <v>4008</v>
      </c>
      <c r="K43" s="138">
        <f t="shared" si="4"/>
        <v>0</v>
      </c>
      <c r="L43" s="138">
        <f t="shared" si="5"/>
        <v>0</v>
      </c>
      <c r="M43" s="13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5">
      <c r="A44" s="149">
        <f t="shared" si="6"/>
        <v>43</v>
      </c>
      <c r="B44" s="150" t="s">
        <v>113</v>
      </c>
      <c r="C44" s="149">
        <v>39042</v>
      </c>
      <c r="D44" s="135"/>
      <c r="E44" s="136"/>
      <c r="F44" s="137">
        <f t="shared" si="7"/>
        <v>0</v>
      </c>
      <c r="G44" s="137">
        <f t="shared" si="8"/>
        <v>0</v>
      </c>
      <c r="H44" s="137">
        <f t="shared" si="9"/>
        <v>0</v>
      </c>
      <c r="I44" s="137">
        <f t="shared" si="3"/>
        <v>0</v>
      </c>
      <c r="J44" s="145">
        <v>4009</v>
      </c>
      <c r="K44" s="138">
        <f t="shared" si="4"/>
        <v>0</v>
      </c>
      <c r="L44" s="138">
        <f t="shared" si="5"/>
        <v>0</v>
      </c>
      <c r="M44" s="13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>
      <c r="A45" s="149">
        <f t="shared" si="6"/>
        <v>44</v>
      </c>
      <c r="B45" s="150" t="s">
        <v>114</v>
      </c>
      <c r="C45" s="149">
        <v>39043</v>
      </c>
      <c r="D45" s="135"/>
      <c r="E45" s="136"/>
      <c r="F45" s="137">
        <f t="shared" si="7"/>
        <v>0</v>
      </c>
      <c r="G45" s="137">
        <f t="shared" si="8"/>
        <v>0</v>
      </c>
      <c r="H45" s="137">
        <f t="shared" si="9"/>
        <v>0</v>
      </c>
      <c r="I45" s="137">
        <f t="shared" si="3"/>
        <v>0</v>
      </c>
      <c r="J45" s="145">
        <v>4010</v>
      </c>
      <c r="K45" s="138">
        <f t="shared" si="4"/>
        <v>0</v>
      </c>
      <c r="L45" s="138">
        <f t="shared" si="5"/>
        <v>0</v>
      </c>
      <c r="M45" s="13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5">
      <c r="A46" s="149">
        <f t="shared" si="6"/>
        <v>45</v>
      </c>
      <c r="B46" s="150" t="s">
        <v>115</v>
      </c>
      <c r="C46" s="149">
        <v>39044</v>
      </c>
      <c r="D46" s="135"/>
      <c r="E46" s="136"/>
      <c r="F46" s="137">
        <f t="shared" si="7"/>
        <v>0</v>
      </c>
      <c r="G46" s="137">
        <f t="shared" si="8"/>
        <v>0</v>
      </c>
      <c r="H46" s="137">
        <f t="shared" si="9"/>
        <v>0</v>
      </c>
      <c r="I46" s="137">
        <f t="shared" si="3"/>
        <v>0</v>
      </c>
      <c r="J46" s="145">
        <v>4011</v>
      </c>
      <c r="K46" s="138">
        <f t="shared" si="4"/>
        <v>0</v>
      </c>
      <c r="L46" s="138">
        <f t="shared" si="5"/>
        <v>0</v>
      </c>
      <c r="M46" s="13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>
      <c r="A47" s="149">
        <f t="shared" si="6"/>
        <v>46</v>
      </c>
      <c r="B47" s="152" t="s">
        <v>116</v>
      </c>
      <c r="C47" s="149">
        <v>39045</v>
      </c>
      <c r="D47" s="135"/>
      <c r="E47" s="136"/>
      <c r="F47" s="137">
        <f t="shared" si="7"/>
        <v>0</v>
      </c>
      <c r="G47" s="137">
        <f t="shared" si="8"/>
        <v>0</v>
      </c>
      <c r="H47" s="137">
        <f t="shared" si="9"/>
        <v>0</v>
      </c>
      <c r="I47" s="137">
        <f t="shared" si="3"/>
        <v>0</v>
      </c>
      <c r="J47" s="145">
        <v>4012</v>
      </c>
      <c r="K47" s="138">
        <f t="shared" si="4"/>
        <v>0</v>
      </c>
      <c r="L47" s="138">
        <f t="shared" si="5"/>
        <v>0</v>
      </c>
      <c r="M47" s="13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">
      <c r="A48" s="149">
        <f t="shared" si="6"/>
        <v>47</v>
      </c>
      <c r="B48" s="152" t="s">
        <v>117</v>
      </c>
      <c r="C48" s="149">
        <v>39046</v>
      </c>
      <c r="D48" s="135"/>
      <c r="E48" s="140"/>
      <c r="F48" s="141">
        <f t="shared" si="7"/>
        <v>0</v>
      </c>
      <c r="G48" s="141">
        <f t="shared" si="8"/>
        <v>0</v>
      </c>
      <c r="H48" s="141">
        <f t="shared" si="9"/>
        <v>0</v>
      </c>
      <c r="I48" s="141">
        <f t="shared" si="3"/>
        <v>0</v>
      </c>
      <c r="J48" s="145">
        <v>4013</v>
      </c>
      <c r="K48" s="142">
        <f t="shared" si="4"/>
        <v>0</v>
      </c>
      <c r="L48" s="142">
        <f t="shared" si="5"/>
        <v>0</v>
      </c>
      <c r="M48" s="14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>
      <c r="A49" s="149">
        <f t="shared" si="6"/>
        <v>48</v>
      </c>
      <c r="B49" s="152" t="s">
        <v>115</v>
      </c>
      <c r="C49" s="149">
        <v>39047</v>
      </c>
      <c r="D49" s="135"/>
      <c r="E49" s="136"/>
      <c r="F49" s="137">
        <f t="shared" si="7"/>
        <v>0</v>
      </c>
      <c r="G49" s="137">
        <f t="shared" si="8"/>
        <v>0</v>
      </c>
      <c r="H49" s="137">
        <f t="shared" si="9"/>
        <v>0</v>
      </c>
      <c r="I49" s="137">
        <f t="shared" si="3"/>
        <v>0</v>
      </c>
      <c r="J49" s="145">
        <v>4014</v>
      </c>
      <c r="K49" s="138">
        <f t="shared" si="4"/>
        <v>0</v>
      </c>
      <c r="L49" s="138">
        <f t="shared" si="5"/>
        <v>0</v>
      </c>
      <c r="M49" s="144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5">
      <c r="A50" s="149">
        <f t="shared" si="6"/>
        <v>49</v>
      </c>
      <c r="B50" s="152" t="s">
        <v>118</v>
      </c>
      <c r="C50" s="149">
        <v>39048</v>
      </c>
      <c r="D50" s="135"/>
      <c r="E50" s="136"/>
      <c r="F50" s="137">
        <f t="shared" si="7"/>
        <v>0</v>
      </c>
      <c r="G50" s="137">
        <f t="shared" si="8"/>
        <v>0</v>
      </c>
      <c r="H50" s="137">
        <f t="shared" si="9"/>
        <v>0</v>
      </c>
      <c r="I50" s="137">
        <f t="shared" si="3"/>
        <v>0</v>
      </c>
      <c r="J50" s="145">
        <v>4015</v>
      </c>
      <c r="K50" s="138">
        <f t="shared" si="4"/>
        <v>0</v>
      </c>
      <c r="L50" s="138">
        <f t="shared" si="5"/>
        <v>0</v>
      </c>
      <c r="M50" s="144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</sheetData>
  <sheetProtection/>
  <mergeCells count="1">
    <mergeCell ref="M1:X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V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J19"/>
    </sheetView>
  </sheetViews>
  <sheetFormatPr defaultColWidth="9.140625" defaultRowHeight="12.75"/>
  <cols>
    <col min="2" max="2" width="47.57421875" style="0" customWidth="1"/>
    <col min="5" max="5" width="10.140625" style="0" bestFit="1" customWidth="1"/>
    <col min="6" max="6" width="11.140625" style="0" customWidth="1"/>
    <col min="7" max="7" width="10.421875" style="0" customWidth="1"/>
    <col min="8" max="9" width="10.140625" style="0" bestFit="1" customWidth="1"/>
    <col min="10" max="10" width="16.421875" style="0" bestFit="1" customWidth="1"/>
  </cols>
  <sheetData>
    <row r="1" spans="2:22" ht="15">
      <c r="B1" s="153" t="s">
        <v>59</v>
      </c>
      <c r="C1" s="153" t="s">
        <v>58</v>
      </c>
      <c r="D1" s="153" t="s">
        <v>5</v>
      </c>
      <c r="E1" s="153" t="s">
        <v>8</v>
      </c>
      <c r="F1" s="153"/>
      <c r="G1" s="153"/>
      <c r="H1" s="153"/>
      <c r="I1" s="153"/>
      <c r="J1" s="153" t="s">
        <v>119</v>
      </c>
      <c r="K1" s="153"/>
      <c r="L1" s="153"/>
      <c r="M1" s="228" t="s">
        <v>66</v>
      </c>
      <c r="N1" s="228"/>
      <c r="O1" s="228"/>
      <c r="P1" s="228"/>
      <c r="Q1" s="228"/>
      <c r="R1" s="228"/>
      <c r="S1" s="228"/>
      <c r="T1" s="228"/>
      <c r="U1" s="228"/>
      <c r="V1" s="228"/>
    </row>
    <row r="2" spans="1:22" ht="16.5" customHeight="1">
      <c r="A2" s="155">
        <v>1</v>
      </c>
      <c r="B2" s="157" t="s">
        <v>120</v>
      </c>
      <c r="C2" s="156">
        <v>43000</v>
      </c>
      <c r="D2" s="154"/>
      <c r="E2" s="147"/>
      <c r="F2" s="137">
        <f aca="true" t="shared" si="0" ref="F2:F19">E2*1.18</f>
        <v>0</v>
      </c>
      <c r="G2" s="137">
        <f aca="true" t="shared" si="1" ref="G2:G19">D2*F2</f>
        <v>0</v>
      </c>
      <c r="H2" s="137">
        <f aca="true" t="shared" si="2" ref="H2:H19">D2*E2</f>
        <v>0</v>
      </c>
      <c r="I2" s="137">
        <f aca="true" t="shared" si="3" ref="I2:I19">K2-G2</f>
        <v>0</v>
      </c>
      <c r="J2" s="148">
        <v>6000</v>
      </c>
      <c r="K2" s="138">
        <f>D2*J2</f>
        <v>0</v>
      </c>
      <c r="L2" s="138">
        <f>K2*0.847458</f>
        <v>0</v>
      </c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6.5" customHeight="1">
      <c r="A3" s="155">
        <f>A2+1</f>
        <v>2</v>
      </c>
      <c r="B3" s="157" t="s">
        <v>121</v>
      </c>
      <c r="C3" s="156">
        <v>43001</v>
      </c>
      <c r="D3" s="154"/>
      <c r="E3" s="147"/>
      <c r="F3" s="137">
        <f t="shared" si="0"/>
        <v>0</v>
      </c>
      <c r="G3" s="137">
        <f t="shared" si="1"/>
        <v>0</v>
      </c>
      <c r="H3" s="137">
        <f t="shared" si="2"/>
        <v>0</v>
      </c>
      <c r="I3" s="137">
        <f t="shared" si="3"/>
        <v>0</v>
      </c>
      <c r="J3" s="148">
        <v>6001</v>
      </c>
      <c r="K3" s="138">
        <f aca="true" t="shared" si="4" ref="K3:K19">D3*J3</f>
        <v>0</v>
      </c>
      <c r="L3" s="138">
        <f aca="true" t="shared" si="5" ref="L3:L19">K3*0.847458</f>
        <v>0</v>
      </c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6.5" customHeight="1">
      <c r="A4" s="155">
        <f aca="true" t="shared" si="6" ref="A4:A19">A3+1</f>
        <v>3</v>
      </c>
      <c r="B4" s="157" t="s">
        <v>122</v>
      </c>
      <c r="C4" s="156">
        <v>43002</v>
      </c>
      <c r="D4" s="154"/>
      <c r="E4" s="147"/>
      <c r="F4" s="137">
        <f t="shared" si="0"/>
        <v>0</v>
      </c>
      <c r="G4" s="137">
        <f t="shared" si="1"/>
        <v>0</v>
      </c>
      <c r="H4" s="137">
        <f t="shared" si="2"/>
        <v>0</v>
      </c>
      <c r="I4" s="137">
        <f t="shared" si="3"/>
        <v>0</v>
      </c>
      <c r="J4" s="148">
        <v>6002</v>
      </c>
      <c r="K4" s="138">
        <f t="shared" si="4"/>
        <v>0</v>
      </c>
      <c r="L4" s="138">
        <f t="shared" si="5"/>
        <v>0</v>
      </c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16.5" customHeight="1">
      <c r="A5" s="155">
        <v>4</v>
      </c>
      <c r="B5" s="157" t="s">
        <v>123</v>
      </c>
      <c r="C5" s="156">
        <v>43003</v>
      </c>
      <c r="D5" s="154"/>
      <c r="E5" s="147"/>
      <c r="F5" s="137">
        <f t="shared" si="0"/>
        <v>0</v>
      </c>
      <c r="G5" s="137">
        <f t="shared" si="1"/>
        <v>0</v>
      </c>
      <c r="H5" s="137">
        <f t="shared" si="2"/>
        <v>0</v>
      </c>
      <c r="I5" s="137">
        <f t="shared" si="3"/>
        <v>0</v>
      </c>
      <c r="J5" s="148">
        <v>6003</v>
      </c>
      <c r="K5" s="138">
        <f t="shared" si="4"/>
        <v>0</v>
      </c>
      <c r="L5" s="138">
        <f t="shared" si="5"/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6.5" customHeight="1">
      <c r="A6" s="155">
        <v>5</v>
      </c>
      <c r="B6" s="157" t="s">
        <v>124</v>
      </c>
      <c r="C6" s="156">
        <v>43004</v>
      </c>
      <c r="D6" s="154"/>
      <c r="E6" s="147"/>
      <c r="F6" s="137">
        <f t="shared" si="0"/>
        <v>0</v>
      </c>
      <c r="G6" s="137">
        <f t="shared" si="1"/>
        <v>0</v>
      </c>
      <c r="H6" s="137">
        <f t="shared" si="2"/>
        <v>0</v>
      </c>
      <c r="I6" s="137">
        <f t="shared" si="3"/>
        <v>0</v>
      </c>
      <c r="J6" s="148">
        <v>6004</v>
      </c>
      <c r="K6" s="138">
        <f t="shared" si="4"/>
        <v>0</v>
      </c>
      <c r="L6" s="138">
        <f t="shared" si="5"/>
        <v>0</v>
      </c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6.5" customHeight="1">
      <c r="A7" s="155">
        <f t="shared" si="6"/>
        <v>6</v>
      </c>
      <c r="B7" s="157" t="s">
        <v>125</v>
      </c>
      <c r="C7" s="156">
        <v>43005</v>
      </c>
      <c r="D7" s="154"/>
      <c r="E7" s="147"/>
      <c r="F7" s="137">
        <f t="shared" si="0"/>
        <v>0</v>
      </c>
      <c r="G7" s="137">
        <f t="shared" si="1"/>
        <v>0</v>
      </c>
      <c r="H7" s="137">
        <f t="shared" si="2"/>
        <v>0</v>
      </c>
      <c r="I7" s="137">
        <f t="shared" si="3"/>
        <v>0</v>
      </c>
      <c r="J7" s="148">
        <v>6005</v>
      </c>
      <c r="K7" s="138">
        <f t="shared" si="4"/>
        <v>0</v>
      </c>
      <c r="L7" s="138">
        <f t="shared" si="5"/>
        <v>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6.5" customHeight="1">
      <c r="A8" s="155">
        <f t="shared" si="6"/>
        <v>7</v>
      </c>
      <c r="B8" s="157" t="s">
        <v>126</v>
      </c>
      <c r="C8" s="156">
        <v>43006</v>
      </c>
      <c r="D8" s="154"/>
      <c r="E8" s="147"/>
      <c r="F8" s="137">
        <f t="shared" si="0"/>
        <v>0</v>
      </c>
      <c r="G8" s="137">
        <f t="shared" si="1"/>
        <v>0</v>
      </c>
      <c r="H8" s="137">
        <f t="shared" si="2"/>
        <v>0</v>
      </c>
      <c r="I8" s="137">
        <f t="shared" si="3"/>
        <v>0</v>
      </c>
      <c r="J8" s="148">
        <v>6006</v>
      </c>
      <c r="K8" s="138">
        <f t="shared" si="4"/>
        <v>0</v>
      </c>
      <c r="L8" s="138">
        <f t="shared" si="5"/>
        <v>0</v>
      </c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6.5" customHeight="1">
      <c r="A9" s="155">
        <f t="shared" si="6"/>
        <v>8</v>
      </c>
      <c r="B9" s="157" t="s">
        <v>127</v>
      </c>
      <c r="C9" s="156">
        <v>43007</v>
      </c>
      <c r="D9" s="154"/>
      <c r="E9" s="136"/>
      <c r="F9" s="137">
        <f t="shared" si="0"/>
        <v>0</v>
      </c>
      <c r="G9" s="137">
        <f t="shared" si="1"/>
        <v>0</v>
      </c>
      <c r="H9" s="137">
        <f t="shared" si="2"/>
        <v>0</v>
      </c>
      <c r="I9" s="137">
        <f t="shared" si="3"/>
        <v>0</v>
      </c>
      <c r="J9" s="148">
        <v>6007</v>
      </c>
      <c r="K9" s="138">
        <f t="shared" si="4"/>
        <v>0</v>
      </c>
      <c r="L9" s="138">
        <f t="shared" si="5"/>
        <v>0</v>
      </c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6.5" customHeight="1">
      <c r="A10" s="155">
        <f t="shared" si="6"/>
        <v>9</v>
      </c>
      <c r="B10" s="157" t="s">
        <v>128</v>
      </c>
      <c r="C10" s="156">
        <v>43008</v>
      </c>
      <c r="D10" s="154"/>
      <c r="E10" s="136"/>
      <c r="F10" s="137">
        <f t="shared" si="0"/>
        <v>0</v>
      </c>
      <c r="G10" s="137">
        <f t="shared" si="1"/>
        <v>0</v>
      </c>
      <c r="H10" s="137">
        <f t="shared" si="2"/>
        <v>0</v>
      </c>
      <c r="I10" s="137">
        <f t="shared" si="3"/>
        <v>0</v>
      </c>
      <c r="J10" s="148">
        <v>6008</v>
      </c>
      <c r="K10" s="138">
        <f t="shared" si="4"/>
        <v>0</v>
      </c>
      <c r="L10" s="138">
        <f t="shared" si="5"/>
        <v>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6.5" customHeight="1">
      <c r="A11" s="155">
        <f t="shared" si="6"/>
        <v>10</v>
      </c>
      <c r="B11" s="158" t="s">
        <v>129</v>
      </c>
      <c r="C11" s="156">
        <v>43009</v>
      </c>
      <c r="D11" s="154"/>
      <c r="E11" s="136"/>
      <c r="F11" s="137">
        <f t="shared" si="0"/>
        <v>0</v>
      </c>
      <c r="G11" s="137">
        <f t="shared" si="1"/>
        <v>0</v>
      </c>
      <c r="H11" s="137">
        <f t="shared" si="2"/>
        <v>0</v>
      </c>
      <c r="I11" s="137">
        <f t="shared" si="3"/>
        <v>0</v>
      </c>
      <c r="J11" s="148">
        <v>6009</v>
      </c>
      <c r="K11" s="138">
        <f t="shared" si="4"/>
        <v>0</v>
      </c>
      <c r="L11" s="138">
        <f t="shared" si="5"/>
        <v>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6.5" customHeight="1">
      <c r="A12" s="155">
        <f t="shared" si="6"/>
        <v>11</v>
      </c>
      <c r="B12" s="158" t="s">
        <v>130</v>
      </c>
      <c r="C12" s="156">
        <v>43010</v>
      </c>
      <c r="D12" s="154"/>
      <c r="E12" s="136"/>
      <c r="F12" s="137">
        <f t="shared" si="0"/>
        <v>0</v>
      </c>
      <c r="G12" s="137">
        <f t="shared" si="1"/>
        <v>0</v>
      </c>
      <c r="H12" s="137">
        <f t="shared" si="2"/>
        <v>0</v>
      </c>
      <c r="I12" s="137">
        <f t="shared" si="3"/>
        <v>0</v>
      </c>
      <c r="J12" s="148">
        <v>6010</v>
      </c>
      <c r="K12" s="138">
        <f t="shared" si="4"/>
        <v>0</v>
      </c>
      <c r="L12" s="138">
        <f t="shared" si="5"/>
        <v>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6.5" customHeight="1">
      <c r="A13" s="155">
        <f t="shared" si="6"/>
        <v>12</v>
      </c>
      <c r="B13" s="158" t="s">
        <v>131</v>
      </c>
      <c r="C13" s="156">
        <v>43011</v>
      </c>
      <c r="D13" s="154"/>
      <c r="E13" s="136"/>
      <c r="F13" s="137">
        <f t="shared" si="0"/>
        <v>0</v>
      </c>
      <c r="G13" s="137">
        <f t="shared" si="1"/>
        <v>0</v>
      </c>
      <c r="H13" s="137">
        <f t="shared" si="2"/>
        <v>0</v>
      </c>
      <c r="I13" s="137">
        <f t="shared" si="3"/>
        <v>0</v>
      </c>
      <c r="J13" s="148">
        <v>6011</v>
      </c>
      <c r="K13" s="138">
        <f t="shared" si="4"/>
        <v>0</v>
      </c>
      <c r="L13" s="138">
        <f t="shared" si="5"/>
        <v>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6.5" customHeight="1">
      <c r="A14" s="155">
        <f t="shared" si="6"/>
        <v>13</v>
      </c>
      <c r="B14" s="158" t="s">
        <v>132</v>
      </c>
      <c r="C14" s="156">
        <v>43012</v>
      </c>
      <c r="D14" s="154"/>
      <c r="E14" s="136"/>
      <c r="F14" s="137">
        <f t="shared" si="0"/>
        <v>0</v>
      </c>
      <c r="G14" s="137">
        <f t="shared" si="1"/>
        <v>0</v>
      </c>
      <c r="H14" s="137">
        <f t="shared" si="2"/>
        <v>0</v>
      </c>
      <c r="I14" s="137">
        <f t="shared" si="3"/>
        <v>0</v>
      </c>
      <c r="J14" s="148">
        <v>6012</v>
      </c>
      <c r="K14" s="138">
        <f t="shared" si="4"/>
        <v>0</v>
      </c>
      <c r="L14" s="138">
        <f t="shared" si="5"/>
        <v>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6.5" customHeight="1">
      <c r="A15" s="155">
        <f t="shared" si="6"/>
        <v>14</v>
      </c>
      <c r="B15" s="158" t="s">
        <v>133</v>
      </c>
      <c r="C15" s="156">
        <v>43013</v>
      </c>
      <c r="D15" s="154"/>
      <c r="E15" s="136"/>
      <c r="F15" s="137">
        <f t="shared" si="0"/>
        <v>0</v>
      </c>
      <c r="G15" s="137">
        <f t="shared" si="1"/>
        <v>0</v>
      </c>
      <c r="H15" s="137">
        <f t="shared" si="2"/>
        <v>0</v>
      </c>
      <c r="I15" s="137">
        <f t="shared" si="3"/>
        <v>0</v>
      </c>
      <c r="J15" s="148">
        <v>6013</v>
      </c>
      <c r="K15" s="138">
        <f t="shared" si="4"/>
        <v>0</v>
      </c>
      <c r="L15" s="138">
        <f t="shared" si="5"/>
        <v>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6.5" customHeight="1">
      <c r="A16" s="155">
        <f t="shared" si="6"/>
        <v>15</v>
      </c>
      <c r="B16" s="159" t="s">
        <v>134</v>
      </c>
      <c r="C16" s="156">
        <v>43014</v>
      </c>
      <c r="D16" s="135"/>
      <c r="E16" s="136"/>
      <c r="F16" s="137">
        <f t="shared" si="0"/>
        <v>0</v>
      </c>
      <c r="G16" s="137">
        <f t="shared" si="1"/>
        <v>0</v>
      </c>
      <c r="H16" s="137">
        <f t="shared" si="2"/>
        <v>0</v>
      </c>
      <c r="I16" s="137">
        <f t="shared" si="3"/>
        <v>0</v>
      </c>
      <c r="J16" s="148">
        <v>6014</v>
      </c>
      <c r="K16" s="138">
        <f t="shared" si="4"/>
        <v>0</v>
      </c>
      <c r="L16" s="138">
        <f t="shared" si="5"/>
        <v>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6.5" customHeight="1">
      <c r="A17" s="155">
        <f t="shared" si="6"/>
        <v>16</v>
      </c>
      <c r="B17" s="157" t="s">
        <v>135</v>
      </c>
      <c r="C17" s="156">
        <v>43015</v>
      </c>
      <c r="D17" s="135"/>
      <c r="E17" s="136"/>
      <c r="F17" s="137">
        <f t="shared" si="0"/>
        <v>0</v>
      </c>
      <c r="G17" s="137">
        <f t="shared" si="1"/>
        <v>0</v>
      </c>
      <c r="H17" s="137">
        <f t="shared" si="2"/>
        <v>0</v>
      </c>
      <c r="I17" s="137">
        <f t="shared" si="3"/>
        <v>0</v>
      </c>
      <c r="J17" s="148">
        <v>6015</v>
      </c>
      <c r="K17" s="138">
        <f t="shared" si="4"/>
        <v>0</v>
      </c>
      <c r="L17" s="138">
        <f t="shared" si="5"/>
        <v>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6.5" customHeight="1">
      <c r="A18" s="155">
        <f t="shared" si="6"/>
        <v>17</v>
      </c>
      <c r="B18" s="157" t="s">
        <v>136</v>
      </c>
      <c r="C18" s="156">
        <v>43016</v>
      </c>
      <c r="D18" s="135"/>
      <c r="E18" s="136"/>
      <c r="F18" s="137">
        <f t="shared" si="0"/>
        <v>0</v>
      </c>
      <c r="G18" s="137">
        <f t="shared" si="1"/>
        <v>0</v>
      </c>
      <c r="H18" s="137">
        <f t="shared" si="2"/>
        <v>0</v>
      </c>
      <c r="I18" s="137">
        <f t="shared" si="3"/>
        <v>0</v>
      </c>
      <c r="J18" s="148">
        <v>6016</v>
      </c>
      <c r="K18" s="138">
        <f t="shared" si="4"/>
        <v>0</v>
      </c>
      <c r="L18" s="138">
        <f t="shared" si="5"/>
        <v>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6.5" customHeight="1">
      <c r="A19" s="155">
        <f t="shared" si="6"/>
        <v>18</v>
      </c>
      <c r="B19" s="157" t="s">
        <v>137</v>
      </c>
      <c r="C19" s="156">
        <v>43017</v>
      </c>
      <c r="D19" s="135"/>
      <c r="E19" s="136"/>
      <c r="F19" s="137">
        <f t="shared" si="0"/>
        <v>0</v>
      </c>
      <c r="G19" s="137">
        <f t="shared" si="1"/>
        <v>0</v>
      </c>
      <c r="H19" s="137">
        <f t="shared" si="2"/>
        <v>0</v>
      </c>
      <c r="I19" s="137">
        <f t="shared" si="3"/>
        <v>0</v>
      </c>
      <c r="J19" s="148">
        <v>6017</v>
      </c>
      <c r="K19" s="138">
        <f t="shared" si="4"/>
        <v>0</v>
      </c>
      <c r="L19" s="138">
        <f t="shared" si="5"/>
        <v>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ht="16.5" customHeight="1"/>
  </sheetData>
  <sheetProtection/>
  <mergeCells count="1">
    <mergeCell ref="M1:V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Y105"/>
  <sheetViews>
    <sheetView zoomScalePageLayoutView="0" workbookViewId="0" topLeftCell="C1">
      <selection activeCell="L104" sqref="L104"/>
    </sheetView>
  </sheetViews>
  <sheetFormatPr defaultColWidth="9.140625" defaultRowHeight="12.75"/>
  <cols>
    <col min="1" max="1" width="13.00390625" style="53" hidden="1" customWidth="1"/>
    <col min="2" max="2" width="4.140625" style="18" hidden="1" customWidth="1"/>
    <col min="3" max="3" width="9.140625" style="18" customWidth="1"/>
    <col min="4" max="4" width="39.8515625" style="54" customWidth="1"/>
    <col min="5" max="5" width="4.8515625" style="18" bestFit="1" customWidth="1"/>
    <col min="6" max="6" width="10.7109375" style="51" hidden="1" customWidth="1"/>
    <col min="7" max="7" width="9.8515625" style="51" hidden="1" customWidth="1"/>
    <col min="8" max="8" width="11.7109375" style="51" hidden="1" customWidth="1"/>
    <col min="9" max="9" width="12.8515625" style="51" hidden="1" customWidth="1"/>
    <col min="10" max="10" width="12.57421875" style="51" hidden="1" customWidth="1"/>
    <col min="11" max="11" width="15.140625" style="56" bestFit="1" customWidth="1"/>
    <col min="12" max="12" width="15.00390625" style="56" customWidth="1"/>
    <col min="13" max="13" width="14.7109375" style="56" hidden="1" customWidth="1"/>
    <col min="14" max="14" width="4.28125" style="53" hidden="1" customWidth="1"/>
    <col min="15" max="16" width="4.57421875" style="53" hidden="1" customWidth="1"/>
    <col min="17" max="20" width="3.8515625" style="53" hidden="1" customWidth="1"/>
    <col min="21" max="21" width="4.28125" style="53" hidden="1" customWidth="1"/>
    <col min="22" max="22" width="4.140625" style="53" hidden="1" customWidth="1"/>
    <col min="23" max="24" width="3.8515625" style="53" hidden="1" customWidth="1"/>
    <col min="25" max="25" width="3.7109375" style="60" hidden="1" customWidth="1"/>
    <col min="26" max="26" width="4.140625" style="60" hidden="1" customWidth="1"/>
    <col min="27" max="27" width="3.28125" style="60" hidden="1" customWidth="1"/>
    <col min="28" max="28" width="3.8515625" style="60" hidden="1" customWidth="1"/>
    <col min="29" max="29" width="4.57421875" style="60" hidden="1" customWidth="1"/>
    <col min="30" max="30" width="4.00390625" style="60" hidden="1" customWidth="1"/>
    <col min="31" max="34" width="9.140625" style="60" hidden="1" customWidth="1"/>
    <col min="35" max="35" width="13.421875" style="60" bestFit="1" customWidth="1"/>
    <col min="36" max="36" width="9.140625" style="60" customWidth="1"/>
    <col min="37" max="37" width="17.140625" style="53" customWidth="1"/>
    <col min="38" max="16384" width="9.140625" style="60" customWidth="1"/>
  </cols>
  <sheetData>
    <row r="1" spans="4:51" ht="12.75">
      <c r="D1" s="54" t="s">
        <v>70</v>
      </c>
      <c r="E1" s="61"/>
      <c r="G1" s="16"/>
      <c r="H1" s="16"/>
      <c r="I1" s="16"/>
      <c r="J1" s="16"/>
      <c r="K1" s="5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8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</row>
    <row r="2" spans="3:51" ht="16.5" customHeight="1">
      <c r="C2" s="81">
        <v>20001</v>
      </c>
      <c r="D2" s="82" t="s">
        <v>20</v>
      </c>
      <c r="E2" s="83"/>
      <c r="F2" s="49"/>
      <c r="G2" s="68">
        <f aca="true" t="shared" si="0" ref="G2:G8">F2*1.18</f>
        <v>0</v>
      </c>
      <c r="H2" s="68">
        <f aca="true" t="shared" si="1" ref="H2:H10">E2*G2</f>
        <v>0</v>
      </c>
      <c r="I2" s="68">
        <f aca="true" t="shared" si="2" ref="I2:I10">E2*F2</f>
        <v>0</v>
      </c>
      <c r="J2" s="68">
        <f aca="true" t="shared" si="3" ref="J2:J10">L2-H2</f>
        <v>0</v>
      </c>
      <c r="K2" s="187">
        <v>1100</v>
      </c>
      <c r="L2" s="184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18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3" spans="3:51" ht="16.5" customHeight="1">
      <c r="C3" s="81">
        <v>20002</v>
      </c>
      <c r="D3" s="82" t="s">
        <v>28</v>
      </c>
      <c r="E3" s="83"/>
      <c r="F3" s="49"/>
      <c r="G3" s="68">
        <f t="shared" si="0"/>
        <v>0</v>
      </c>
      <c r="H3" s="68">
        <f t="shared" si="1"/>
        <v>0</v>
      </c>
      <c r="I3" s="68">
        <f t="shared" si="2"/>
        <v>0</v>
      </c>
      <c r="J3" s="68">
        <f t="shared" si="3"/>
        <v>0</v>
      </c>
      <c r="K3" s="187">
        <v>1101</v>
      </c>
      <c r="L3" s="184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18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</row>
    <row r="4" spans="3:51" ht="16.5" customHeight="1">
      <c r="C4" s="81">
        <v>20003</v>
      </c>
      <c r="D4" s="82" t="s">
        <v>21</v>
      </c>
      <c r="E4" s="83"/>
      <c r="F4" s="49"/>
      <c r="G4" s="68">
        <f t="shared" si="0"/>
        <v>0</v>
      </c>
      <c r="H4" s="68">
        <f t="shared" si="1"/>
        <v>0</v>
      </c>
      <c r="I4" s="68">
        <f t="shared" si="2"/>
        <v>0</v>
      </c>
      <c r="J4" s="68">
        <f t="shared" si="3"/>
        <v>0</v>
      </c>
      <c r="K4" s="187">
        <v>1102</v>
      </c>
      <c r="L4" s="184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18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</row>
    <row r="5" spans="3:51" ht="16.5" customHeight="1">
      <c r="C5" s="81">
        <v>20004</v>
      </c>
      <c r="D5" s="82" t="s">
        <v>29</v>
      </c>
      <c r="E5" s="83"/>
      <c r="F5" s="49"/>
      <c r="G5" s="68">
        <f t="shared" si="0"/>
        <v>0</v>
      </c>
      <c r="H5" s="68">
        <f t="shared" si="1"/>
        <v>0</v>
      </c>
      <c r="I5" s="68">
        <f t="shared" si="2"/>
        <v>0</v>
      </c>
      <c r="J5" s="68">
        <f t="shared" si="3"/>
        <v>0</v>
      </c>
      <c r="K5" s="187">
        <v>1103</v>
      </c>
      <c r="L5" s="184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18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</row>
    <row r="6" spans="3:51" ht="16.5" customHeight="1">
      <c r="C6" s="81">
        <v>20005</v>
      </c>
      <c r="D6" s="82" t="s">
        <v>30</v>
      </c>
      <c r="E6" s="83"/>
      <c r="F6" s="49"/>
      <c r="G6" s="68">
        <f t="shared" si="0"/>
        <v>0</v>
      </c>
      <c r="H6" s="68">
        <f t="shared" si="1"/>
        <v>0</v>
      </c>
      <c r="I6" s="68">
        <f t="shared" si="2"/>
        <v>0</v>
      </c>
      <c r="J6" s="68">
        <f t="shared" si="3"/>
        <v>0</v>
      </c>
      <c r="K6" s="187">
        <v>1104</v>
      </c>
      <c r="L6" s="184"/>
      <c r="N6" s="18"/>
      <c r="O6" s="18"/>
      <c r="P6" s="18"/>
      <c r="Q6" s="18"/>
      <c r="R6" s="18"/>
      <c r="S6" s="18"/>
      <c r="T6" s="18"/>
      <c r="U6" s="18"/>
      <c r="V6" s="18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18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</row>
    <row r="7" spans="1:35" ht="16.5" customHeight="1">
      <c r="A7" s="63"/>
      <c r="C7" s="81">
        <v>20006</v>
      </c>
      <c r="D7" s="82" t="s">
        <v>31</v>
      </c>
      <c r="E7" s="83"/>
      <c r="F7" s="49"/>
      <c r="G7" s="68">
        <f t="shared" si="0"/>
        <v>0</v>
      </c>
      <c r="H7" s="68">
        <f t="shared" si="1"/>
        <v>0</v>
      </c>
      <c r="I7" s="68">
        <f t="shared" si="2"/>
        <v>0</v>
      </c>
      <c r="J7" s="68">
        <f t="shared" si="3"/>
        <v>0</v>
      </c>
      <c r="K7" s="187">
        <v>1105</v>
      </c>
      <c r="L7" s="184"/>
      <c r="M7" s="62"/>
      <c r="N7" s="59"/>
      <c r="O7" s="18"/>
      <c r="P7" s="18"/>
      <c r="Q7" s="18"/>
      <c r="R7" s="18"/>
      <c r="S7" s="18"/>
      <c r="AI7" s="57"/>
    </row>
    <row r="8" spans="1:19" ht="16.5" customHeight="1">
      <c r="A8" s="63"/>
      <c r="C8" s="81">
        <v>20007</v>
      </c>
      <c r="D8" s="82" t="s">
        <v>32</v>
      </c>
      <c r="E8" s="83"/>
      <c r="F8" s="49"/>
      <c r="G8" s="68">
        <f t="shared" si="0"/>
        <v>0</v>
      </c>
      <c r="H8" s="68">
        <f t="shared" si="1"/>
        <v>0</v>
      </c>
      <c r="I8" s="68">
        <f t="shared" si="2"/>
        <v>0</v>
      </c>
      <c r="J8" s="68">
        <f t="shared" si="3"/>
        <v>0</v>
      </c>
      <c r="K8" s="187">
        <v>1106</v>
      </c>
      <c r="L8" s="184"/>
      <c r="M8" s="62"/>
      <c r="N8" s="59"/>
      <c r="O8" s="18"/>
      <c r="P8" s="18"/>
      <c r="Q8" s="18"/>
      <c r="R8" s="18"/>
      <c r="S8" s="18"/>
    </row>
    <row r="9" spans="3:19" ht="16.5" customHeight="1">
      <c r="C9" s="81">
        <v>20008</v>
      </c>
      <c r="D9" s="82" t="s">
        <v>38</v>
      </c>
      <c r="E9" s="83"/>
      <c r="F9" s="49"/>
      <c r="G9" s="68">
        <f>F9*1.08</f>
        <v>0</v>
      </c>
      <c r="H9" s="68">
        <f t="shared" si="1"/>
        <v>0</v>
      </c>
      <c r="I9" s="68">
        <f t="shared" si="2"/>
        <v>0</v>
      </c>
      <c r="J9" s="68">
        <f t="shared" si="3"/>
        <v>0</v>
      </c>
      <c r="K9" s="187">
        <v>1107</v>
      </c>
      <c r="L9" s="184"/>
      <c r="M9" s="62"/>
      <c r="N9" s="59"/>
      <c r="O9" s="18"/>
      <c r="P9" s="18"/>
      <c r="Q9" s="18"/>
      <c r="R9" s="18"/>
      <c r="S9" s="18"/>
    </row>
    <row r="10" spans="3:35" ht="16.5" customHeight="1">
      <c r="C10" s="81">
        <v>20009</v>
      </c>
      <c r="D10" s="82" t="s">
        <v>33</v>
      </c>
      <c r="E10" s="83"/>
      <c r="F10" s="49"/>
      <c r="G10" s="68">
        <f>F10*1.18</f>
        <v>0</v>
      </c>
      <c r="H10" s="68">
        <f t="shared" si="1"/>
        <v>0</v>
      </c>
      <c r="I10" s="69">
        <f t="shared" si="2"/>
        <v>0</v>
      </c>
      <c r="J10" s="68">
        <f t="shared" si="3"/>
        <v>0</v>
      </c>
      <c r="K10" s="187">
        <v>1108</v>
      </c>
      <c r="L10" s="184"/>
      <c r="AI10" s="57"/>
    </row>
    <row r="11" spans="3:12" ht="16.5" customHeight="1">
      <c r="C11" s="81">
        <v>20010</v>
      </c>
      <c r="D11" s="82" t="s">
        <v>19</v>
      </c>
      <c r="E11" s="83"/>
      <c r="F11" s="49"/>
      <c r="G11" s="68">
        <f>F11*1.18</f>
        <v>0</v>
      </c>
      <c r="H11" s="68">
        <f>E11*G11</f>
        <v>0</v>
      </c>
      <c r="I11" s="69">
        <f aca="true" t="shared" si="4" ref="I11:I16">E11*F11</f>
        <v>0</v>
      </c>
      <c r="J11" s="68">
        <f aca="true" t="shared" si="5" ref="J11:J18">L11-H11</f>
        <v>0</v>
      </c>
      <c r="K11" s="187">
        <v>1109</v>
      </c>
      <c r="L11" s="184"/>
    </row>
    <row r="12" spans="3:12" ht="16.5" customHeight="1">
      <c r="C12" s="81">
        <v>20011</v>
      </c>
      <c r="D12" s="82" t="s">
        <v>16</v>
      </c>
      <c r="E12" s="83"/>
      <c r="F12" s="49"/>
      <c r="G12" s="68">
        <f>F12*1.08</f>
        <v>0</v>
      </c>
      <c r="H12" s="68">
        <f>E12*G12</f>
        <v>0</v>
      </c>
      <c r="I12" s="69">
        <f t="shared" si="4"/>
        <v>0</v>
      </c>
      <c r="J12" s="68">
        <f t="shared" si="5"/>
        <v>0</v>
      </c>
      <c r="K12" s="187">
        <v>1110</v>
      </c>
      <c r="L12" s="184"/>
    </row>
    <row r="13" spans="3:12" ht="16.5" customHeight="1">
      <c r="C13" s="81">
        <v>20012</v>
      </c>
      <c r="D13" s="82" t="s">
        <v>42</v>
      </c>
      <c r="E13" s="83"/>
      <c r="F13" s="49"/>
      <c r="G13" s="68">
        <f aca="true" t="shared" si="6" ref="G13:G23">F13*1.18</f>
        <v>0</v>
      </c>
      <c r="H13" s="68">
        <f>E13*G13</f>
        <v>0</v>
      </c>
      <c r="I13" s="69">
        <f t="shared" si="4"/>
        <v>0</v>
      </c>
      <c r="J13" s="68">
        <f t="shared" si="5"/>
        <v>0</v>
      </c>
      <c r="K13" s="187">
        <v>1111</v>
      </c>
      <c r="L13" s="184"/>
    </row>
    <row r="14" spans="3:12" ht="16.5" customHeight="1">
      <c r="C14" s="81">
        <v>20013</v>
      </c>
      <c r="D14" s="82" t="s">
        <v>22</v>
      </c>
      <c r="E14" s="83"/>
      <c r="F14" s="49"/>
      <c r="G14" s="68">
        <f t="shared" si="6"/>
        <v>0</v>
      </c>
      <c r="H14" s="68">
        <f aca="true" t="shared" si="7" ref="H14:H23">E14*G14</f>
        <v>0</v>
      </c>
      <c r="I14" s="69">
        <f t="shared" si="4"/>
        <v>0</v>
      </c>
      <c r="J14" s="68">
        <f t="shared" si="5"/>
        <v>0</v>
      </c>
      <c r="K14" s="187">
        <v>1112</v>
      </c>
      <c r="L14" s="184"/>
    </row>
    <row r="15" spans="3:35" ht="16.5" customHeight="1">
      <c r="C15" s="81">
        <v>20014</v>
      </c>
      <c r="D15" s="82" t="s">
        <v>50</v>
      </c>
      <c r="E15" s="83"/>
      <c r="F15" s="49"/>
      <c r="G15" s="68">
        <f t="shared" si="6"/>
        <v>0</v>
      </c>
      <c r="H15" s="68">
        <f t="shared" si="7"/>
        <v>0</v>
      </c>
      <c r="I15" s="69">
        <f t="shared" si="4"/>
        <v>0</v>
      </c>
      <c r="J15" s="68">
        <f t="shared" si="5"/>
        <v>0</v>
      </c>
      <c r="K15" s="187">
        <v>1113</v>
      </c>
      <c r="L15" s="184"/>
      <c r="AI15" s="57"/>
    </row>
    <row r="16" spans="3:12" ht="16.5" customHeight="1">
      <c r="C16" s="81">
        <v>20015</v>
      </c>
      <c r="D16" s="82" t="s">
        <v>34</v>
      </c>
      <c r="E16" s="83"/>
      <c r="F16" s="49"/>
      <c r="G16" s="68">
        <f t="shared" si="6"/>
        <v>0</v>
      </c>
      <c r="H16" s="68">
        <f t="shared" si="7"/>
        <v>0</v>
      </c>
      <c r="I16" s="69">
        <f t="shared" si="4"/>
        <v>0</v>
      </c>
      <c r="J16" s="68">
        <f t="shared" si="5"/>
        <v>0</v>
      </c>
      <c r="K16" s="187">
        <v>1114</v>
      </c>
      <c r="L16" s="184"/>
    </row>
    <row r="17" spans="3:12" ht="16.5" customHeight="1">
      <c r="C17" s="81">
        <v>20016</v>
      </c>
      <c r="D17" s="82" t="s">
        <v>24</v>
      </c>
      <c r="E17" s="83"/>
      <c r="F17" s="49"/>
      <c r="G17" s="68">
        <f t="shared" si="6"/>
        <v>0</v>
      </c>
      <c r="H17" s="68">
        <f t="shared" si="7"/>
        <v>0</v>
      </c>
      <c r="I17" s="69">
        <f aca="true" t="shared" si="8" ref="I17:I28">E17*F17</f>
        <v>0</v>
      </c>
      <c r="J17" s="68">
        <f t="shared" si="5"/>
        <v>0</v>
      </c>
      <c r="K17" s="187">
        <v>1115</v>
      </c>
      <c r="L17" s="184"/>
    </row>
    <row r="18" spans="3:12" ht="16.5" customHeight="1">
      <c r="C18" s="81">
        <v>20017</v>
      </c>
      <c r="D18" s="82" t="s">
        <v>26</v>
      </c>
      <c r="E18" s="83"/>
      <c r="F18" s="49"/>
      <c r="G18" s="68">
        <f t="shared" si="6"/>
        <v>0</v>
      </c>
      <c r="H18" s="68">
        <f t="shared" si="7"/>
        <v>0</v>
      </c>
      <c r="I18" s="69">
        <f t="shared" si="8"/>
        <v>0</v>
      </c>
      <c r="J18" s="68">
        <f t="shared" si="5"/>
        <v>0</v>
      </c>
      <c r="K18" s="187">
        <v>1116</v>
      </c>
      <c r="L18" s="184"/>
    </row>
    <row r="19" spans="3:12" ht="16.5" customHeight="1">
      <c r="C19" s="81">
        <v>20018</v>
      </c>
      <c r="D19" s="82" t="s">
        <v>23</v>
      </c>
      <c r="E19" s="83"/>
      <c r="F19" s="49"/>
      <c r="G19" s="68">
        <f t="shared" si="6"/>
        <v>0</v>
      </c>
      <c r="H19" s="68">
        <f t="shared" si="7"/>
        <v>0</v>
      </c>
      <c r="I19" s="69">
        <f t="shared" si="8"/>
        <v>0</v>
      </c>
      <c r="J19" s="68">
        <f aca="true" t="shared" si="9" ref="J19:J28">L19-H19</f>
        <v>0</v>
      </c>
      <c r="K19" s="187">
        <v>1117</v>
      </c>
      <c r="L19" s="184"/>
    </row>
    <row r="20" spans="3:12" ht="16.5" customHeight="1">
      <c r="C20" s="81">
        <v>20019</v>
      </c>
      <c r="D20" s="82" t="s">
        <v>35</v>
      </c>
      <c r="E20" s="83"/>
      <c r="F20" s="49"/>
      <c r="G20" s="68">
        <f t="shared" si="6"/>
        <v>0</v>
      </c>
      <c r="H20" s="68">
        <f t="shared" si="7"/>
        <v>0</v>
      </c>
      <c r="I20" s="69">
        <f t="shared" si="8"/>
        <v>0</v>
      </c>
      <c r="J20" s="68">
        <f t="shared" si="9"/>
        <v>0</v>
      </c>
      <c r="K20" s="187">
        <v>1118</v>
      </c>
      <c r="L20" s="184"/>
    </row>
    <row r="21" spans="3:12" ht="16.5" customHeight="1">
      <c r="C21" s="81">
        <v>20020</v>
      </c>
      <c r="D21" s="82" t="s">
        <v>36</v>
      </c>
      <c r="E21" s="83"/>
      <c r="F21" s="49"/>
      <c r="G21" s="68">
        <f t="shared" si="6"/>
        <v>0</v>
      </c>
      <c r="H21" s="68">
        <f t="shared" si="7"/>
        <v>0</v>
      </c>
      <c r="I21" s="69">
        <f t="shared" si="8"/>
        <v>0</v>
      </c>
      <c r="J21" s="68">
        <f t="shared" si="9"/>
        <v>0</v>
      </c>
      <c r="K21" s="187">
        <v>1119</v>
      </c>
      <c r="L21" s="184"/>
    </row>
    <row r="22" spans="3:12" ht="16.5" customHeight="1">
      <c r="C22" s="81">
        <v>20021</v>
      </c>
      <c r="D22" s="82" t="s">
        <v>25</v>
      </c>
      <c r="E22" s="83"/>
      <c r="F22" s="49"/>
      <c r="G22" s="68">
        <f>F22*1.08</f>
        <v>0</v>
      </c>
      <c r="H22" s="68">
        <f t="shared" si="7"/>
        <v>0</v>
      </c>
      <c r="I22" s="69">
        <f t="shared" si="8"/>
        <v>0</v>
      </c>
      <c r="J22" s="68">
        <f t="shared" si="9"/>
        <v>0</v>
      </c>
      <c r="K22" s="187">
        <v>1120</v>
      </c>
      <c r="L22" s="184"/>
    </row>
    <row r="23" spans="3:12" ht="16.5" customHeight="1">
      <c r="C23" s="81">
        <v>20022</v>
      </c>
      <c r="D23" s="82" t="s">
        <v>37</v>
      </c>
      <c r="E23" s="83"/>
      <c r="F23" s="49"/>
      <c r="G23" s="68">
        <f t="shared" si="6"/>
        <v>0</v>
      </c>
      <c r="H23" s="68">
        <f t="shared" si="7"/>
        <v>0</v>
      </c>
      <c r="I23" s="69">
        <f t="shared" si="8"/>
        <v>0</v>
      </c>
      <c r="J23" s="68">
        <f t="shared" si="9"/>
        <v>0</v>
      </c>
      <c r="K23" s="187">
        <v>1121</v>
      </c>
      <c r="L23" s="184"/>
    </row>
    <row r="24" spans="3:35" ht="16.5" customHeight="1">
      <c r="C24" s="81">
        <v>20023</v>
      </c>
      <c r="D24" s="82" t="s">
        <v>39</v>
      </c>
      <c r="E24" s="83"/>
      <c r="F24" s="49"/>
      <c r="G24" s="68">
        <f aca="true" t="shared" si="10" ref="G24:G32">F24*1.18</f>
        <v>0</v>
      </c>
      <c r="H24" s="68">
        <f aca="true" t="shared" si="11" ref="H24:H32">E24*G24</f>
        <v>0</v>
      </c>
      <c r="I24" s="69">
        <f t="shared" si="8"/>
        <v>0</v>
      </c>
      <c r="J24" s="68">
        <f t="shared" si="9"/>
        <v>0</v>
      </c>
      <c r="K24" s="187">
        <v>1122</v>
      </c>
      <c r="L24" s="184"/>
      <c r="AI24" s="57"/>
    </row>
    <row r="25" spans="3:12" ht="16.5" customHeight="1">
      <c r="C25" s="81">
        <v>20024</v>
      </c>
      <c r="D25" s="82" t="s">
        <v>40</v>
      </c>
      <c r="E25" s="83"/>
      <c r="F25" s="49"/>
      <c r="G25" s="68">
        <f t="shared" si="10"/>
        <v>0</v>
      </c>
      <c r="H25" s="68">
        <f t="shared" si="11"/>
        <v>0</v>
      </c>
      <c r="I25" s="69">
        <f t="shared" si="8"/>
        <v>0</v>
      </c>
      <c r="J25" s="68">
        <f t="shared" si="9"/>
        <v>0</v>
      </c>
      <c r="K25" s="187">
        <v>1123</v>
      </c>
      <c r="L25" s="184"/>
    </row>
    <row r="26" spans="3:12" ht="16.5" customHeight="1">
      <c r="C26" s="81">
        <v>20025</v>
      </c>
      <c r="D26" s="82" t="s">
        <v>41</v>
      </c>
      <c r="E26" s="83"/>
      <c r="F26" s="49"/>
      <c r="G26" s="68">
        <f t="shared" si="10"/>
        <v>0</v>
      </c>
      <c r="H26" s="68">
        <f t="shared" si="11"/>
        <v>0</v>
      </c>
      <c r="I26" s="69">
        <f t="shared" si="8"/>
        <v>0</v>
      </c>
      <c r="J26" s="68">
        <f t="shared" si="9"/>
        <v>0</v>
      </c>
      <c r="K26" s="187">
        <v>1124</v>
      </c>
      <c r="L26" s="184"/>
    </row>
    <row r="27" spans="3:12" ht="16.5" customHeight="1">
      <c r="C27" s="81">
        <v>20026</v>
      </c>
      <c r="D27" s="82" t="s">
        <v>44</v>
      </c>
      <c r="E27" s="83"/>
      <c r="F27" s="49"/>
      <c r="G27" s="68">
        <f t="shared" si="10"/>
        <v>0</v>
      </c>
      <c r="H27" s="68">
        <f t="shared" si="11"/>
        <v>0</v>
      </c>
      <c r="I27" s="69">
        <f t="shared" si="8"/>
        <v>0</v>
      </c>
      <c r="J27" s="68">
        <f t="shared" si="9"/>
        <v>0</v>
      </c>
      <c r="K27" s="187">
        <v>1125</v>
      </c>
      <c r="L27" s="184"/>
    </row>
    <row r="28" spans="3:12" ht="16.5" customHeight="1">
      <c r="C28" s="81">
        <v>20027</v>
      </c>
      <c r="D28" s="90" t="s">
        <v>45</v>
      </c>
      <c r="E28" s="83"/>
      <c r="F28" s="49"/>
      <c r="G28" s="68">
        <f t="shared" si="10"/>
        <v>0</v>
      </c>
      <c r="H28" s="68">
        <f t="shared" si="11"/>
        <v>0</v>
      </c>
      <c r="I28" s="69">
        <f t="shared" si="8"/>
        <v>0</v>
      </c>
      <c r="J28" s="68">
        <f t="shared" si="9"/>
        <v>0</v>
      </c>
      <c r="K28" s="187">
        <v>1126</v>
      </c>
      <c r="L28" s="184"/>
    </row>
    <row r="29" spans="3:12" ht="16.5" customHeight="1">
      <c r="C29" s="81">
        <v>20028</v>
      </c>
      <c r="D29" s="82" t="s">
        <v>46</v>
      </c>
      <c r="E29" s="83"/>
      <c r="F29" s="49"/>
      <c r="G29" s="68">
        <f t="shared" si="10"/>
        <v>0</v>
      </c>
      <c r="H29" s="68">
        <f t="shared" si="11"/>
        <v>0</v>
      </c>
      <c r="I29" s="69">
        <f>E29*F29</f>
        <v>0</v>
      </c>
      <c r="J29" s="68">
        <f>L29-H29</f>
        <v>0</v>
      </c>
      <c r="K29" s="187">
        <v>1127</v>
      </c>
      <c r="L29" s="184"/>
    </row>
    <row r="30" spans="3:12" ht="16.5" customHeight="1">
      <c r="C30" s="81">
        <v>20029</v>
      </c>
      <c r="D30" s="82" t="s">
        <v>47</v>
      </c>
      <c r="E30" s="83"/>
      <c r="F30" s="49"/>
      <c r="G30" s="68">
        <f t="shared" si="10"/>
        <v>0</v>
      </c>
      <c r="H30" s="68">
        <f t="shared" si="11"/>
        <v>0</v>
      </c>
      <c r="I30" s="69">
        <f>E30*F30</f>
        <v>0</v>
      </c>
      <c r="J30" s="68">
        <f>L30-H30</f>
        <v>0</v>
      </c>
      <c r="K30" s="187">
        <v>1128</v>
      </c>
      <c r="L30" s="184"/>
    </row>
    <row r="31" spans="3:12" ht="16.5" customHeight="1">
      <c r="C31" s="81">
        <v>20030</v>
      </c>
      <c r="D31" s="82" t="s">
        <v>48</v>
      </c>
      <c r="E31" s="83"/>
      <c r="F31" s="49"/>
      <c r="G31" s="68">
        <f t="shared" si="10"/>
        <v>0</v>
      </c>
      <c r="H31" s="68">
        <f t="shared" si="11"/>
        <v>0</v>
      </c>
      <c r="I31" s="69">
        <f>E31*F31</f>
        <v>0</v>
      </c>
      <c r="J31" s="68">
        <f>L31-H31</f>
        <v>0</v>
      </c>
      <c r="K31" s="187">
        <v>1129</v>
      </c>
      <c r="L31" s="184"/>
    </row>
    <row r="32" spans="3:12" ht="16.5" customHeight="1">
      <c r="C32" s="81">
        <v>20031</v>
      </c>
      <c r="D32" s="82" t="s">
        <v>49</v>
      </c>
      <c r="E32" s="83"/>
      <c r="F32" s="49"/>
      <c r="G32" s="68">
        <f t="shared" si="10"/>
        <v>0</v>
      </c>
      <c r="H32" s="68">
        <f t="shared" si="11"/>
        <v>0</v>
      </c>
      <c r="I32" s="69">
        <f>E32*F32</f>
        <v>0</v>
      </c>
      <c r="J32" s="68">
        <f>L32-H32</f>
        <v>0</v>
      </c>
      <c r="K32" s="187">
        <v>1130</v>
      </c>
      <c r="L32" s="184"/>
    </row>
    <row r="33" spans="5:12" ht="16.5" customHeight="1">
      <c r="E33" s="58">
        <f>SUM(E2:E32)</f>
        <v>0</v>
      </c>
      <c r="L33" s="62">
        <f>SUM(L2:L32)</f>
        <v>0</v>
      </c>
    </row>
    <row r="34" spans="4:35" ht="16.5" customHeight="1">
      <c r="D34" s="121"/>
      <c r="E34" s="122"/>
      <c r="F34" s="123"/>
      <c r="G34" s="123"/>
      <c r="H34" s="123"/>
      <c r="I34" s="123"/>
      <c r="J34" s="123"/>
      <c r="K34" s="124"/>
      <c r="L34" s="125"/>
      <c r="M34" s="126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</row>
    <row r="35" spans="3:35" ht="16.5" customHeight="1">
      <c r="C35" s="149">
        <v>39000</v>
      </c>
      <c r="D35" s="150" t="s">
        <v>71</v>
      </c>
      <c r="E35" s="160"/>
      <c r="F35" s="91"/>
      <c r="G35" s="91"/>
      <c r="H35" s="91"/>
      <c r="I35" s="91"/>
      <c r="J35" s="91"/>
      <c r="K35" s="145">
        <v>1999</v>
      </c>
      <c r="L35" s="161"/>
      <c r="M35" s="126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</row>
    <row r="36" spans="3:35" ht="16.5" customHeight="1">
      <c r="C36" s="149">
        <v>39001</v>
      </c>
      <c r="D36" s="150" t="s">
        <v>72</v>
      </c>
      <c r="E36" s="81"/>
      <c r="F36" s="91"/>
      <c r="G36" s="91"/>
      <c r="H36" s="91"/>
      <c r="I36" s="91"/>
      <c r="J36" s="91"/>
      <c r="K36" s="145">
        <v>2000</v>
      </c>
      <c r="L36" s="161"/>
      <c r="M36" s="126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</row>
    <row r="37" spans="3:35" ht="16.5" customHeight="1">
      <c r="C37" s="149">
        <v>39002</v>
      </c>
      <c r="D37" s="150" t="s">
        <v>73</v>
      </c>
      <c r="E37" s="81"/>
      <c r="F37" s="91"/>
      <c r="G37" s="91"/>
      <c r="H37" s="91"/>
      <c r="I37" s="91"/>
      <c r="J37" s="91"/>
      <c r="K37" s="145">
        <v>2001</v>
      </c>
      <c r="L37" s="161"/>
      <c r="M37" s="126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</row>
    <row r="38" spans="3:35" ht="16.5" customHeight="1">
      <c r="C38" s="149">
        <v>39003</v>
      </c>
      <c r="D38" s="150" t="s">
        <v>74</v>
      </c>
      <c r="E38" s="81"/>
      <c r="F38" s="91"/>
      <c r="G38" s="91"/>
      <c r="H38" s="91"/>
      <c r="I38" s="91"/>
      <c r="J38" s="91"/>
      <c r="K38" s="145">
        <v>2002</v>
      </c>
      <c r="L38" s="161"/>
      <c r="M38" s="126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</row>
    <row r="39" spans="3:35" ht="16.5" customHeight="1">
      <c r="C39" s="149">
        <v>39004</v>
      </c>
      <c r="D39" s="150" t="s">
        <v>75</v>
      </c>
      <c r="E39" s="81"/>
      <c r="F39" s="91"/>
      <c r="G39" s="91"/>
      <c r="H39" s="91"/>
      <c r="I39" s="91"/>
      <c r="J39" s="91"/>
      <c r="K39" s="145">
        <v>2003</v>
      </c>
      <c r="L39" s="161"/>
      <c r="M39" s="126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</row>
    <row r="40" spans="3:35" ht="16.5" customHeight="1">
      <c r="C40" s="149">
        <v>39005</v>
      </c>
      <c r="D40" s="151" t="s">
        <v>76</v>
      </c>
      <c r="E40" s="81"/>
      <c r="F40" s="91"/>
      <c r="G40" s="91"/>
      <c r="H40" s="91"/>
      <c r="I40" s="91"/>
      <c r="J40" s="91"/>
      <c r="K40" s="145">
        <v>2004</v>
      </c>
      <c r="L40" s="161"/>
      <c r="M40" s="126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</row>
    <row r="41" spans="3:35" ht="16.5" customHeight="1">
      <c r="C41" s="149">
        <v>39006</v>
      </c>
      <c r="D41" s="152" t="s">
        <v>77</v>
      </c>
      <c r="E41" s="81"/>
      <c r="F41" s="91"/>
      <c r="G41" s="91"/>
      <c r="H41" s="91"/>
      <c r="I41" s="91"/>
      <c r="J41" s="91"/>
      <c r="K41" s="145">
        <v>2005</v>
      </c>
      <c r="L41" s="161"/>
      <c r="M41" s="126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</row>
    <row r="42" spans="3:35" ht="16.5" customHeight="1">
      <c r="C42" s="149">
        <v>39007</v>
      </c>
      <c r="D42" s="152" t="s">
        <v>78</v>
      </c>
      <c r="E42" s="81"/>
      <c r="F42" s="91"/>
      <c r="G42" s="91"/>
      <c r="H42" s="91"/>
      <c r="I42" s="91"/>
      <c r="J42" s="91"/>
      <c r="K42" s="145">
        <v>2006</v>
      </c>
      <c r="L42" s="161"/>
      <c r="M42" s="126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</row>
    <row r="43" spans="3:35" ht="16.5" customHeight="1">
      <c r="C43" s="149">
        <v>39008</v>
      </c>
      <c r="D43" s="152" t="s">
        <v>79</v>
      </c>
      <c r="E43" s="81"/>
      <c r="F43" s="91"/>
      <c r="G43" s="91"/>
      <c r="H43" s="91"/>
      <c r="I43" s="91"/>
      <c r="J43" s="91"/>
      <c r="K43" s="145">
        <v>2007</v>
      </c>
      <c r="L43" s="161"/>
      <c r="M43" s="126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</row>
    <row r="44" spans="3:35" ht="16.5" customHeight="1">
      <c r="C44" s="149">
        <v>39009</v>
      </c>
      <c r="D44" s="152" t="s">
        <v>80</v>
      </c>
      <c r="E44" s="81"/>
      <c r="F44" s="91"/>
      <c r="G44" s="91"/>
      <c r="H44" s="91"/>
      <c r="I44" s="91"/>
      <c r="J44" s="91"/>
      <c r="K44" s="145">
        <v>2008</v>
      </c>
      <c r="L44" s="161"/>
      <c r="M44" s="126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</row>
    <row r="45" spans="3:35" ht="16.5" customHeight="1">
      <c r="C45" s="149">
        <v>39010</v>
      </c>
      <c r="D45" s="152" t="s">
        <v>81</v>
      </c>
      <c r="E45" s="81"/>
      <c r="F45" s="91"/>
      <c r="G45" s="91"/>
      <c r="H45" s="91"/>
      <c r="I45" s="91"/>
      <c r="J45" s="91"/>
      <c r="K45" s="145">
        <v>2009</v>
      </c>
      <c r="L45" s="161"/>
      <c r="M45" s="126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</row>
    <row r="46" spans="3:35" ht="16.5" customHeight="1">
      <c r="C46" s="149">
        <v>39011</v>
      </c>
      <c r="D46" s="152" t="s">
        <v>82</v>
      </c>
      <c r="E46" s="81"/>
      <c r="F46" s="91"/>
      <c r="G46" s="91"/>
      <c r="H46" s="91"/>
      <c r="I46" s="91"/>
      <c r="J46" s="91"/>
      <c r="K46" s="145">
        <v>2010</v>
      </c>
      <c r="L46" s="161"/>
      <c r="M46" s="126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</row>
    <row r="47" spans="3:35" ht="16.5" customHeight="1">
      <c r="C47" s="149">
        <v>39012</v>
      </c>
      <c r="D47" s="152" t="s">
        <v>83</v>
      </c>
      <c r="E47" s="81"/>
      <c r="F47" s="91"/>
      <c r="G47" s="91"/>
      <c r="H47" s="91"/>
      <c r="I47" s="91"/>
      <c r="J47" s="91"/>
      <c r="K47" s="145">
        <v>2011</v>
      </c>
      <c r="L47" s="161"/>
      <c r="M47" s="126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</row>
    <row r="48" spans="3:35" ht="16.5" customHeight="1">
      <c r="C48" s="149">
        <v>39013</v>
      </c>
      <c r="D48" s="152" t="s">
        <v>84</v>
      </c>
      <c r="E48" s="81"/>
      <c r="F48" s="91"/>
      <c r="G48" s="91"/>
      <c r="H48" s="91"/>
      <c r="I48" s="91"/>
      <c r="J48" s="91"/>
      <c r="K48" s="145">
        <v>2220</v>
      </c>
      <c r="L48" s="161"/>
      <c r="M48" s="126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</row>
    <row r="49" spans="3:35" ht="16.5" customHeight="1">
      <c r="C49" s="149">
        <v>39014</v>
      </c>
      <c r="D49" s="152" t="s">
        <v>85</v>
      </c>
      <c r="E49" s="81"/>
      <c r="F49" s="91"/>
      <c r="G49" s="91"/>
      <c r="H49" s="91"/>
      <c r="I49" s="91"/>
      <c r="J49" s="91"/>
      <c r="K49" s="145">
        <v>2221</v>
      </c>
      <c r="L49" s="161"/>
      <c r="M49" s="126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</row>
    <row r="50" spans="3:35" ht="16.5" customHeight="1">
      <c r="C50" s="149">
        <v>39015</v>
      </c>
      <c r="D50" s="152" t="s">
        <v>86</v>
      </c>
      <c r="E50" s="81"/>
      <c r="F50" s="91"/>
      <c r="G50" s="91"/>
      <c r="H50" s="91"/>
      <c r="I50" s="91"/>
      <c r="J50" s="91"/>
      <c r="K50" s="145">
        <v>2222</v>
      </c>
      <c r="L50" s="161"/>
      <c r="M50" s="126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</row>
    <row r="51" spans="3:35" ht="16.5" customHeight="1">
      <c r="C51" s="149">
        <v>39016</v>
      </c>
      <c r="D51" s="150" t="s">
        <v>87</v>
      </c>
      <c r="E51" s="81"/>
      <c r="F51" s="91"/>
      <c r="G51" s="91"/>
      <c r="H51" s="91"/>
      <c r="I51" s="91"/>
      <c r="J51" s="91"/>
      <c r="K51" s="145">
        <v>2223</v>
      </c>
      <c r="L51" s="161"/>
      <c r="M51" s="126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</row>
    <row r="52" spans="3:35" ht="16.5" customHeight="1">
      <c r="C52" s="149">
        <v>39017</v>
      </c>
      <c r="D52" s="150" t="s">
        <v>88</v>
      </c>
      <c r="E52" s="81"/>
      <c r="F52" s="91"/>
      <c r="G52" s="91"/>
      <c r="H52" s="91"/>
      <c r="I52" s="91"/>
      <c r="J52" s="91"/>
      <c r="K52" s="145">
        <v>2224</v>
      </c>
      <c r="L52" s="161"/>
      <c r="M52" s="126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</row>
    <row r="53" spans="3:35" ht="16.5" customHeight="1">
      <c r="C53" s="149">
        <v>39018</v>
      </c>
      <c r="D53" s="152" t="s">
        <v>89</v>
      </c>
      <c r="E53" s="81"/>
      <c r="F53" s="91"/>
      <c r="G53" s="91"/>
      <c r="H53" s="91"/>
      <c r="I53" s="91"/>
      <c r="J53" s="91"/>
      <c r="K53" s="145">
        <v>2225</v>
      </c>
      <c r="L53" s="161"/>
      <c r="M53" s="126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</row>
    <row r="54" spans="3:35" ht="16.5" customHeight="1">
      <c r="C54" s="149">
        <v>39019</v>
      </c>
      <c r="D54" s="152" t="s">
        <v>90</v>
      </c>
      <c r="E54" s="81"/>
      <c r="F54" s="91"/>
      <c r="G54" s="91"/>
      <c r="H54" s="91"/>
      <c r="I54" s="91"/>
      <c r="J54" s="91"/>
      <c r="K54" s="145">
        <v>2226</v>
      </c>
      <c r="L54" s="161"/>
      <c r="M54" s="126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</row>
    <row r="55" spans="3:35" ht="16.5" customHeight="1">
      <c r="C55" s="149">
        <v>39020</v>
      </c>
      <c r="D55" s="150" t="s">
        <v>91</v>
      </c>
      <c r="E55" s="81"/>
      <c r="F55" s="91"/>
      <c r="G55" s="91"/>
      <c r="H55" s="91"/>
      <c r="I55" s="91"/>
      <c r="J55" s="91"/>
      <c r="K55" s="145">
        <v>2227</v>
      </c>
      <c r="L55" s="162"/>
      <c r="M55" s="126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</row>
    <row r="56" spans="3:12" ht="16.5" customHeight="1">
      <c r="C56" s="149">
        <v>39021</v>
      </c>
      <c r="D56" s="150" t="s">
        <v>92</v>
      </c>
      <c r="E56" s="9"/>
      <c r="F56" s="49"/>
      <c r="G56" s="49"/>
      <c r="H56" s="49"/>
      <c r="I56" s="49"/>
      <c r="J56" s="49"/>
      <c r="K56" s="145">
        <v>2228</v>
      </c>
      <c r="L56" s="163"/>
    </row>
    <row r="57" spans="3:12" ht="16.5" customHeight="1">
      <c r="C57" s="149">
        <v>39022</v>
      </c>
      <c r="D57" s="152" t="s">
        <v>93</v>
      </c>
      <c r="E57" s="9"/>
      <c r="F57" s="49"/>
      <c r="G57" s="49"/>
      <c r="H57" s="49"/>
      <c r="I57" s="49"/>
      <c r="J57" s="49"/>
      <c r="K57" s="145">
        <v>2229</v>
      </c>
      <c r="L57" s="163"/>
    </row>
    <row r="58" spans="3:12" ht="16.5" customHeight="1">
      <c r="C58" s="149">
        <v>39023</v>
      </c>
      <c r="D58" s="152" t="s">
        <v>94</v>
      </c>
      <c r="E58" s="9"/>
      <c r="F58" s="49"/>
      <c r="G58" s="49"/>
      <c r="H58" s="49"/>
      <c r="I58" s="49"/>
      <c r="J58" s="49"/>
      <c r="K58" s="145">
        <v>2230</v>
      </c>
      <c r="L58" s="163"/>
    </row>
    <row r="59" spans="3:12" ht="16.5" customHeight="1">
      <c r="C59" s="149">
        <v>39024</v>
      </c>
      <c r="D59" s="150" t="s">
        <v>95</v>
      </c>
      <c r="E59" s="9"/>
      <c r="F59" s="49"/>
      <c r="G59" s="49"/>
      <c r="H59" s="49"/>
      <c r="I59" s="49"/>
      <c r="J59" s="49"/>
      <c r="K59" s="145">
        <v>2231</v>
      </c>
      <c r="L59" s="163"/>
    </row>
    <row r="60" spans="3:12" ht="16.5" customHeight="1">
      <c r="C60" s="149">
        <v>39025</v>
      </c>
      <c r="D60" s="150" t="s">
        <v>96</v>
      </c>
      <c r="E60" s="9"/>
      <c r="F60" s="49"/>
      <c r="G60" s="49"/>
      <c r="H60" s="49"/>
      <c r="I60" s="49"/>
      <c r="J60" s="49"/>
      <c r="K60" s="145">
        <v>2232</v>
      </c>
      <c r="L60" s="163"/>
    </row>
    <row r="61" spans="3:12" ht="16.5" customHeight="1">
      <c r="C61" s="149">
        <v>39026</v>
      </c>
      <c r="D61" s="152" t="s">
        <v>97</v>
      </c>
      <c r="E61" s="9"/>
      <c r="F61" s="49"/>
      <c r="G61" s="49"/>
      <c r="H61" s="49"/>
      <c r="I61" s="49"/>
      <c r="J61" s="49"/>
      <c r="K61" s="145">
        <v>2233</v>
      </c>
      <c r="L61" s="163"/>
    </row>
    <row r="62" spans="3:12" ht="16.5" customHeight="1">
      <c r="C62" s="149">
        <v>39027</v>
      </c>
      <c r="D62" s="152" t="s">
        <v>98</v>
      </c>
      <c r="E62" s="9"/>
      <c r="F62" s="49"/>
      <c r="G62" s="49"/>
      <c r="H62" s="49"/>
      <c r="I62" s="49"/>
      <c r="J62" s="49"/>
      <c r="K62" s="145">
        <v>2234</v>
      </c>
      <c r="L62" s="163"/>
    </row>
    <row r="63" spans="3:12" ht="16.5" customHeight="1">
      <c r="C63" s="149">
        <v>39028</v>
      </c>
      <c r="D63" s="152" t="s">
        <v>99</v>
      </c>
      <c r="E63" s="9"/>
      <c r="F63" s="49"/>
      <c r="G63" s="49"/>
      <c r="H63" s="49"/>
      <c r="I63" s="49"/>
      <c r="J63" s="49"/>
      <c r="K63" s="145">
        <v>2235</v>
      </c>
      <c r="L63" s="163"/>
    </row>
    <row r="64" spans="3:12" ht="16.5" customHeight="1">
      <c r="C64" s="149">
        <v>39029</v>
      </c>
      <c r="D64" s="152" t="s">
        <v>100</v>
      </c>
      <c r="E64" s="9"/>
      <c r="F64" s="49"/>
      <c r="G64" s="49"/>
      <c r="H64" s="49"/>
      <c r="I64" s="49"/>
      <c r="J64" s="49"/>
      <c r="K64" s="145">
        <v>2236</v>
      </c>
      <c r="L64" s="163"/>
    </row>
    <row r="65" spans="3:12" ht="16.5" customHeight="1">
      <c r="C65" s="149">
        <v>39030</v>
      </c>
      <c r="D65" s="152" t="s">
        <v>101</v>
      </c>
      <c r="E65" s="9"/>
      <c r="F65" s="49"/>
      <c r="G65" s="49"/>
      <c r="H65" s="49"/>
      <c r="I65" s="49"/>
      <c r="J65" s="49"/>
      <c r="K65" s="145">
        <v>2237</v>
      </c>
      <c r="L65" s="163"/>
    </row>
    <row r="66" spans="3:12" ht="16.5" customHeight="1">
      <c r="C66" s="149">
        <v>39031</v>
      </c>
      <c r="D66" s="152" t="s">
        <v>102</v>
      </c>
      <c r="E66" s="9"/>
      <c r="F66" s="49"/>
      <c r="G66" s="49"/>
      <c r="H66" s="49"/>
      <c r="I66" s="49"/>
      <c r="J66" s="49"/>
      <c r="K66" s="145">
        <v>2238</v>
      </c>
      <c r="L66" s="163"/>
    </row>
    <row r="67" spans="3:12" ht="16.5" customHeight="1">
      <c r="C67" s="149">
        <v>39032</v>
      </c>
      <c r="D67" s="152" t="s">
        <v>103</v>
      </c>
      <c r="E67" s="9"/>
      <c r="F67" s="49"/>
      <c r="G67" s="49"/>
      <c r="H67" s="49"/>
      <c r="I67" s="49"/>
      <c r="J67" s="49"/>
      <c r="K67" s="145">
        <v>2239</v>
      </c>
      <c r="L67" s="163"/>
    </row>
    <row r="68" spans="3:12" ht="16.5" customHeight="1">
      <c r="C68" s="149">
        <v>39033</v>
      </c>
      <c r="D68" s="152" t="s">
        <v>104</v>
      </c>
      <c r="E68" s="9"/>
      <c r="F68" s="49"/>
      <c r="G68" s="49"/>
      <c r="H68" s="49"/>
      <c r="I68" s="49"/>
      <c r="J68" s="49"/>
      <c r="K68" s="145">
        <v>4000</v>
      </c>
      <c r="L68" s="163"/>
    </row>
    <row r="69" spans="3:12" ht="16.5" customHeight="1">
      <c r="C69" s="149">
        <v>39034</v>
      </c>
      <c r="D69" s="150" t="s">
        <v>105</v>
      </c>
      <c r="E69" s="9"/>
      <c r="F69" s="49"/>
      <c r="G69" s="49"/>
      <c r="H69" s="49"/>
      <c r="I69" s="49"/>
      <c r="J69" s="49"/>
      <c r="K69" s="145">
        <v>4001</v>
      </c>
      <c r="L69" s="163"/>
    </row>
    <row r="70" spans="3:12" ht="16.5" customHeight="1">
      <c r="C70" s="149">
        <v>39035</v>
      </c>
      <c r="D70" s="152" t="s">
        <v>106</v>
      </c>
      <c r="E70" s="9"/>
      <c r="F70" s="49"/>
      <c r="G70" s="49"/>
      <c r="H70" s="49"/>
      <c r="I70" s="49"/>
      <c r="J70" s="49"/>
      <c r="K70" s="145">
        <v>4002</v>
      </c>
      <c r="L70" s="163"/>
    </row>
    <row r="71" spans="3:12" ht="16.5" customHeight="1">
      <c r="C71" s="149">
        <v>39036</v>
      </c>
      <c r="D71" s="152" t="s">
        <v>107</v>
      </c>
      <c r="E71" s="9"/>
      <c r="F71" s="49"/>
      <c r="G71" s="49"/>
      <c r="H71" s="49"/>
      <c r="I71" s="49"/>
      <c r="J71" s="49"/>
      <c r="K71" s="145">
        <v>4003</v>
      </c>
      <c r="L71" s="163"/>
    </row>
    <row r="72" spans="3:12" ht="16.5" customHeight="1">
      <c r="C72" s="149">
        <v>39037</v>
      </c>
      <c r="D72" s="152" t="s">
        <v>108</v>
      </c>
      <c r="E72" s="9"/>
      <c r="F72" s="49"/>
      <c r="G72" s="49"/>
      <c r="H72" s="49"/>
      <c r="I72" s="49"/>
      <c r="J72" s="49"/>
      <c r="K72" s="145">
        <v>4004</v>
      </c>
      <c r="L72" s="163"/>
    </row>
    <row r="73" spans="3:12" ht="16.5" customHeight="1">
      <c r="C73" s="149">
        <v>39038</v>
      </c>
      <c r="D73" s="152" t="s">
        <v>109</v>
      </c>
      <c r="E73" s="9"/>
      <c r="F73" s="49"/>
      <c r="G73" s="49"/>
      <c r="H73" s="49"/>
      <c r="I73" s="49"/>
      <c r="J73" s="49"/>
      <c r="K73" s="145">
        <v>4005</v>
      </c>
      <c r="L73" s="163"/>
    </row>
    <row r="74" spans="3:12" ht="16.5" customHeight="1">
      <c r="C74" s="149">
        <v>39039</v>
      </c>
      <c r="D74" s="150" t="s">
        <v>110</v>
      </c>
      <c r="E74" s="9"/>
      <c r="F74" s="49"/>
      <c r="G74" s="49"/>
      <c r="H74" s="49"/>
      <c r="I74" s="49"/>
      <c r="J74" s="49"/>
      <c r="K74" s="145">
        <v>4006</v>
      </c>
      <c r="L74" s="163"/>
    </row>
    <row r="75" spans="3:12" ht="16.5" customHeight="1">
      <c r="C75" s="149">
        <v>39040</v>
      </c>
      <c r="D75" s="150" t="s">
        <v>111</v>
      </c>
      <c r="E75" s="9"/>
      <c r="F75" s="49"/>
      <c r="G75" s="49"/>
      <c r="H75" s="49"/>
      <c r="I75" s="49"/>
      <c r="J75" s="49"/>
      <c r="K75" s="145">
        <v>4007</v>
      </c>
      <c r="L75" s="163"/>
    </row>
    <row r="76" spans="3:12" ht="16.5" customHeight="1">
      <c r="C76" s="149">
        <v>39041</v>
      </c>
      <c r="D76" s="150" t="s">
        <v>112</v>
      </c>
      <c r="E76" s="9"/>
      <c r="F76" s="49"/>
      <c r="G76" s="49"/>
      <c r="H76" s="49"/>
      <c r="I76" s="49"/>
      <c r="J76" s="49"/>
      <c r="K76" s="145">
        <v>4008</v>
      </c>
      <c r="L76" s="163"/>
    </row>
    <row r="77" spans="3:12" ht="16.5" customHeight="1">
      <c r="C77" s="149">
        <v>39042</v>
      </c>
      <c r="D77" s="150" t="s">
        <v>113</v>
      </c>
      <c r="E77" s="9"/>
      <c r="F77" s="49"/>
      <c r="G77" s="49"/>
      <c r="H77" s="49"/>
      <c r="I77" s="49"/>
      <c r="J77" s="49"/>
      <c r="K77" s="145">
        <v>4009</v>
      </c>
      <c r="L77" s="163"/>
    </row>
    <row r="78" spans="3:12" ht="16.5" customHeight="1">
      <c r="C78" s="149">
        <v>39043</v>
      </c>
      <c r="D78" s="150" t="s">
        <v>114</v>
      </c>
      <c r="E78" s="9"/>
      <c r="F78" s="49"/>
      <c r="G78" s="49"/>
      <c r="H78" s="49"/>
      <c r="I78" s="49"/>
      <c r="J78" s="49"/>
      <c r="K78" s="145">
        <v>4010</v>
      </c>
      <c r="L78" s="163"/>
    </row>
    <row r="79" spans="3:12" ht="16.5" customHeight="1">
      <c r="C79" s="149">
        <v>39044</v>
      </c>
      <c r="D79" s="150" t="s">
        <v>115</v>
      </c>
      <c r="E79" s="9"/>
      <c r="F79" s="49"/>
      <c r="G79" s="49"/>
      <c r="H79" s="49"/>
      <c r="I79" s="49"/>
      <c r="J79" s="49"/>
      <c r="K79" s="145">
        <v>4011</v>
      </c>
      <c r="L79" s="163"/>
    </row>
    <row r="80" spans="3:12" ht="16.5" customHeight="1">
      <c r="C80" s="149">
        <v>39045</v>
      </c>
      <c r="D80" s="152" t="s">
        <v>116</v>
      </c>
      <c r="E80" s="9"/>
      <c r="F80" s="49"/>
      <c r="G80" s="49"/>
      <c r="H80" s="49"/>
      <c r="I80" s="49"/>
      <c r="J80" s="49"/>
      <c r="K80" s="145">
        <v>4012</v>
      </c>
      <c r="L80" s="163"/>
    </row>
    <row r="81" spans="3:12" ht="16.5" customHeight="1">
      <c r="C81" s="149">
        <v>39046</v>
      </c>
      <c r="D81" s="152" t="s">
        <v>117</v>
      </c>
      <c r="E81" s="9"/>
      <c r="F81" s="49"/>
      <c r="G81" s="49"/>
      <c r="H81" s="49"/>
      <c r="I81" s="49"/>
      <c r="J81" s="49"/>
      <c r="K81" s="145">
        <v>4013</v>
      </c>
      <c r="L81" s="163"/>
    </row>
    <row r="82" spans="3:12" ht="16.5" customHeight="1">
      <c r="C82" s="149">
        <v>39047</v>
      </c>
      <c r="D82" s="152" t="s">
        <v>115</v>
      </c>
      <c r="E82" s="9"/>
      <c r="F82" s="49"/>
      <c r="G82" s="49"/>
      <c r="H82" s="49"/>
      <c r="I82" s="49"/>
      <c r="J82" s="49"/>
      <c r="K82" s="145">
        <v>4014</v>
      </c>
      <c r="L82" s="163"/>
    </row>
    <row r="83" spans="3:12" ht="16.5" customHeight="1">
      <c r="C83" s="149">
        <v>39048</v>
      </c>
      <c r="D83" s="152" t="s">
        <v>118</v>
      </c>
      <c r="E83" s="9"/>
      <c r="F83" s="49"/>
      <c r="G83" s="49"/>
      <c r="H83" s="49"/>
      <c r="I83" s="49"/>
      <c r="J83" s="49"/>
      <c r="K83" s="145">
        <v>4015</v>
      </c>
      <c r="L83" s="163"/>
    </row>
    <row r="84" spans="5:12" ht="16.5" customHeight="1">
      <c r="E84" s="58">
        <f>SUM(E35:E83)</f>
        <v>0</v>
      </c>
      <c r="L84" s="56">
        <f>SUM(L35:L83)</f>
        <v>0</v>
      </c>
    </row>
    <row r="85" ht="16.5" customHeight="1"/>
    <row r="86" ht="16.5" customHeight="1"/>
    <row r="87" spans="3:12" ht="16.5" customHeight="1">
      <c r="C87" s="156">
        <v>43000</v>
      </c>
      <c r="D87" s="157" t="s">
        <v>120</v>
      </c>
      <c r="E87" s="9"/>
      <c r="F87" s="49"/>
      <c r="G87" s="49"/>
      <c r="H87" s="49"/>
      <c r="I87" s="49"/>
      <c r="J87" s="49"/>
      <c r="K87" s="148">
        <v>6000</v>
      </c>
      <c r="L87" s="163"/>
    </row>
    <row r="88" spans="3:12" ht="16.5" customHeight="1">
      <c r="C88" s="156">
        <v>43001</v>
      </c>
      <c r="D88" s="157" t="s">
        <v>121</v>
      </c>
      <c r="E88" s="9"/>
      <c r="F88" s="49"/>
      <c r="G88" s="49"/>
      <c r="H88" s="49"/>
      <c r="I88" s="49"/>
      <c r="J88" s="49"/>
      <c r="K88" s="148">
        <v>6001</v>
      </c>
      <c r="L88" s="163"/>
    </row>
    <row r="89" spans="3:12" ht="16.5" customHeight="1">
      <c r="C89" s="156">
        <v>43002</v>
      </c>
      <c r="D89" s="157" t="s">
        <v>122</v>
      </c>
      <c r="E89" s="9"/>
      <c r="F89" s="49"/>
      <c r="G89" s="49"/>
      <c r="H89" s="49"/>
      <c r="I89" s="49"/>
      <c r="J89" s="49"/>
      <c r="K89" s="148">
        <v>6002</v>
      </c>
      <c r="L89" s="163"/>
    </row>
    <row r="90" spans="3:12" ht="16.5" customHeight="1">
      <c r="C90" s="156">
        <v>43003</v>
      </c>
      <c r="D90" s="157" t="s">
        <v>123</v>
      </c>
      <c r="E90" s="9"/>
      <c r="F90" s="49"/>
      <c r="G90" s="49"/>
      <c r="H90" s="49"/>
      <c r="I90" s="49"/>
      <c r="J90" s="49"/>
      <c r="K90" s="148">
        <v>6003</v>
      </c>
      <c r="L90" s="163"/>
    </row>
    <row r="91" spans="3:12" ht="16.5" customHeight="1">
      <c r="C91" s="156">
        <v>43004</v>
      </c>
      <c r="D91" s="157" t="s">
        <v>124</v>
      </c>
      <c r="E91" s="9"/>
      <c r="F91" s="49"/>
      <c r="G91" s="49"/>
      <c r="H91" s="49"/>
      <c r="I91" s="49"/>
      <c r="J91" s="49"/>
      <c r="K91" s="148">
        <v>6004</v>
      </c>
      <c r="L91" s="163"/>
    </row>
    <row r="92" spans="3:12" ht="16.5" customHeight="1">
      <c r="C92" s="156">
        <v>43005</v>
      </c>
      <c r="D92" s="157" t="s">
        <v>125</v>
      </c>
      <c r="E92" s="9"/>
      <c r="F92" s="49"/>
      <c r="G92" s="49"/>
      <c r="H92" s="49"/>
      <c r="I92" s="49"/>
      <c r="J92" s="49"/>
      <c r="K92" s="148">
        <v>6005</v>
      </c>
      <c r="L92" s="163"/>
    </row>
    <row r="93" spans="3:12" ht="16.5" customHeight="1">
      <c r="C93" s="156">
        <v>43006</v>
      </c>
      <c r="D93" s="157" t="s">
        <v>126</v>
      </c>
      <c r="E93" s="9"/>
      <c r="F93" s="49"/>
      <c r="G93" s="49"/>
      <c r="H93" s="49"/>
      <c r="I93" s="49"/>
      <c r="J93" s="49"/>
      <c r="K93" s="148">
        <v>6006</v>
      </c>
      <c r="L93" s="163"/>
    </row>
    <row r="94" spans="3:12" ht="16.5" customHeight="1">
      <c r="C94" s="156">
        <v>43007</v>
      </c>
      <c r="D94" s="157" t="s">
        <v>127</v>
      </c>
      <c r="E94" s="9"/>
      <c r="F94" s="49"/>
      <c r="G94" s="49"/>
      <c r="H94" s="49"/>
      <c r="I94" s="49"/>
      <c r="J94" s="49"/>
      <c r="K94" s="148">
        <v>6007</v>
      </c>
      <c r="L94" s="163"/>
    </row>
    <row r="95" spans="3:12" ht="16.5" customHeight="1">
      <c r="C95" s="156">
        <v>43008</v>
      </c>
      <c r="D95" s="157" t="s">
        <v>128</v>
      </c>
      <c r="E95" s="9"/>
      <c r="F95" s="49"/>
      <c r="G95" s="49"/>
      <c r="H95" s="49"/>
      <c r="I95" s="49"/>
      <c r="J95" s="49"/>
      <c r="K95" s="148">
        <v>6008</v>
      </c>
      <c r="L95" s="163"/>
    </row>
    <row r="96" spans="3:12" ht="16.5" customHeight="1">
      <c r="C96" s="156">
        <v>43009</v>
      </c>
      <c r="D96" s="158" t="s">
        <v>129</v>
      </c>
      <c r="E96" s="9"/>
      <c r="F96" s="49"/>
      <c r="G96" s="49"/>
      <c r="H96" s="49"/>
      <c r="I96" s="49"/>
      <c r="J96" s="49"/>
      <c r="K96" s="148">
        <v>6009</v>
      </c>
      <c r="L96" s="163"/>
    </row>
    <row r="97" spans="3:12" ht="16.5" customHeight="1">
      <c r="C97" s="156">
        <v>43010</v>
      </c>
      <c r="D97" s="158" t="s">
        <v>130</v>
      </c>
      <c r="E97" s="9"/>
      <c r="F97" s="49"/>
      <c r="G97" s="49"/>
      <c r="H97" s="49"/>
      <c r="I97" s="49"/>
      <c r="J97" s="49"/>
      <c r="K97" s="148">
        <v>6010</v>
      </c>
      <c r="L97" s="163"/>
    </row>
    <row r="98" spans="3:12" ht="16.5" customHeight="1">
      <c r="C98" s="156">
        <v>43011</v>
      </c>
      <c r="D98" s="158" t="s">
        <v>142</v>
      </c>
      <c r="E98" s="9"/>
      <c r="F98" s="49"/>
      <c r="G98" s="49"/>
      <c r="H98" s="49"/>
      <c r="I98" s="49"/>
      <c r="J98" s="49"/>
      <c r="K98" s="148">
        <v>6011</v>
      </c>
      <c r="L98" s="163"/>
    </row>
    <row r="99" spans="3:12" ht="16.5" customHeight="1">
      <c r="C99" s="156">
        <v>43012</v>
      </c>
      <c r="D99" s="158" t="s">
        <v>143</v>
      </c>
      <c r="E99" s="9"/>
      <c r="F99" s="49"/>
      <c r="G99" s="49"/>
      <c r="H99" s="49"/>
      <c r="I99" s="49"/>
      <c r="J99" s="49"/>
      <c r="K99" s="148">
        <v>6012</v>
      </c>
      <c r="L99" s="163"/>
    </row>
    <row r="100" spans="3:12" ht="16.5" customHeight="1">
      <c r="C100" s="156">
        <v>43013</v>
      </c>
      <c r="D100" s="158" t="s">
        <v>144</v>
      </c>
      <c r="E100" s="9"/>
      <c r="F100" s="49"/>
      <c r="G100" s="49"/>
      <c r="H100" s="49"/>
      <c r="I100" s="49"/>
      <c r="J100" s="49"/>
      <c r="K100" s="148">
        <v>6013</v>
      </c>
      <c r="L100" s="163"/>
    </row>
    <row r="101" spans="3:12" ht="16.5" customHeight="1">
      <c r="C101" s="156">
        <v>43014</v>
      </c>
      <c r="D101" s="159" t="s">
        <v>134</v>
      </c>
      <c r="E101" s="9"/>
      <c r="F101" s="49"/>
      <c r="G101" s="49"/>
      <c r="H101" s="49"/>
      <c r="I101" s="49"/>
      <c r="J101" s="49"/>
      <c r="K101" s="148">
        <v>6014</v>
      </c>
      <c r="L101" s="163"/>
    </row>
    <row r="102" spans="3:12" ht="16.5" customHeight="1">
      <c r="C102" s="156">
        <v>43015</v>
      </c>
      <c r="D102" s="157" t="s">
        <v>135</v>
      </c>
      <c r="E102" s="9"/>
      <c r="F102" s="49"/>
      <c r="G102" s="49"/>
      <c r="H102" s="49"/>
      <c r="I102" s="49"/>
      <c r="J102" s="49"/>
      <c r="K102" s="148">
        <v>6015</v>
      </c>
      <c r="L102" s="163"/>
    </row>
    <row r="103" spans="3:12" ht="16.5" customHeight="1">
      <c r="C103" s="156">
        <v>43016</v>
      </c>
      <c r="D103" s="157" t="s">
        <v>136</v>
      </c>
      <c r="E103" s="9"/>
      <c r="F103" s="49"/>
      <c r="G103" s="49"/>
      <c r="H103" s="49"/>
      <c r="I103" s="49"/>
      <c r="J103" s="49"/>
      <c r="K103" s="148">
        <v>6016</v>
      </c>
      <c r="L103" s="163"/>
    </row>
    <row r="104" spans="3:12" ht="16.5" customHeight="1">
      <c r="C104" s="156">
        <v>43017</v>
      </c>
      <c r="D104" s="157" t="s">
        <v>137</v>
      </c>
      <c r="E104" s="9"/>
      <c r="F104" s="49"/>
      <c r="G104" s="49"/>
      <c r="H104" s="49"/>
      <c r="I104" s="49"/>
      <c r="J104" s="49"/>
      <c r="K104" s="148">
        <v>6017</v>
      </c>
      <c r="L104" s="163"/>
    </row>
    <row r="105" spans="5:12" ht="16.5" customHeight="1">
      <c r="E105" s="18">
        <f>SUM(E85:E104)</f>
        <v>0</v>
      </c>
      <c r="L105" s="56">
        <f>SUM(L85:L104)</f>
        <v>0</v>
      </c>
    </row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L30" sqref="L30"/>
    </sheetView>
  </sheetViews>
  <sheetFormatPr defaultColWidth="9.140625" defaultRowHeight="12.75"/>
  <cols>
    <col min="2" max="2" width="37.00390625" style="0" bestFit="1" customWidth="1"/>
    <col min="10" max="10" width="15.140625" style="0" bestFit="1" customWidth="1"/>
  </cols>
  <sheetData>
    <row r="1" spans="1:10" ht="13.5" thickBot="1">
      <c r="A1" s="229"/>
      <c r="B1" s="230" t="s">
        <v>70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9">
        <v>1</v>
      </c>
      <c r="B2" s="131" t="s">
        <v>20</v>
      </c>
      <c r="C2" s="130">
        <v>20001</v>
      </c>
      <c r="D2" s="106"/>
      <c r="E2" s="107"/>
      <c r="F2" s="108">
        <f aca="true" t="shared" si="0" ref="F2:F8">E2*1.18</f>
        <v>0</v>
      </c>
      <c r="G2" s="109">
        <f aca="true" t="shared" si="1" ref="G2:G9">D2*F2</f>
        <v>0</v>
      </c>
      <c r="H2" s="109">
        <f aca="true" t="shared" si="2" ref="H2:H10">D2*E2</f>
        <v>0</v>
      </c>
      <c r="I2" s="109">
        <f aca="true" t="shared" si="3" ref="I2:I28">K2-G2</f>
        <v>0</v>
      </c>
      <c r="J2" s="110">
        <v>1100</v>
      </c>
    </row>
    <row r="3" spans="1:10" ht="12.75">
      <c r="A3" s="132">
        <v>2</v>
      </c>
      <c r="B3" s="133" t="s">
        <v>28</v>
      </c>
      <c r="C3" s="130">
        <v>20002</v>
      </c>
      <c r="D3" s="83"/>
      <c r="E3" s="86"/>
      <c r="F3" s="85">
        <f t="shared" si="0"/>
        <v>0</v>
      </c>
      <c r="G3" s="68">
        <f t="shared" si="1"/>
        <v>0</v>
      </c>
      <c r="H3" s="68">
        <f t="shared" si="2"/>
        <v>0</v>
      </c>
      <c r="I3" s="68">
        <f t="shared" si="3"/>
        <v>0</v>
      </c>
      <c r="J3" s="110">
        <v>1101</v>
      </c>
    </row>
    <row r="4" spans="1:10" ht="12.75">
      <c r="A4" s="132">
        <v>3</v>
      </c>
      <c r="B4" s="133" t="s">
        <v>21</v>
      </c>
      <c r="C4" s="130">
        <v>20003</v>
      </c>
      <c r="D4" s="83"/>
      <c r="E4" s="86"/>
      <c r="F4" s="85">
        <f t="shared" si="0"/>
        <v>0</v>
      </c>
      <c r="G4" s="68">
        <f t="shared" si="1"/>
        <v>0</v>
      </c>
      <c r="H4" s="68">
        <f t="shared" si="2"/>
        <v>0</v>
      </c>
      <c r="I4" s="68">
        <f t="shared" si="3"/>
        <v>0</v>
      </c>
      <c r="J4" s="110">
        <v>1102</v>
      </c>
    </row>
    <row r="5" spans="1:10" ht="12.75">
      <c r="A5" s="132">
        <v>4</v>
      </c>
      <c r="B5" s="133" t="s">
        <v>29</v>
      </c>
      <c r="C5" s="130">
        <v>20004</v>
      </c>
      <c r="D5" s="83"/>
      <c r="E5" s="84"/>
      <c r="F5" s="85">
        <f t="shared" si="0"/>
        <v>0</v>
      </c>
      <c r="G5" s="68">
        <f t="shared" si="1"/>
        <v>0</v>
      </c>
      <c r="H5" s="68">
        <f t="shared" si="2"/>
        <v>0</v>
      </c>
      <c r="I5" s="68">
        <f t="shared" si="3"/>
        <v>0</v>
      </c>
      <c r="J5" s="110">
        <v>1103</v>
      </c>
    </row>
    <row r="6" spans="1:10" ht="12.75">
      <c r="A6" s="132">
        <v>5</v>
      </c>
      <c r="B6" s="133" t="s">
        <v>30</v>
      </c>
      <c r="C6" s="130">
        <v>20005</v>
      </c>
      <c r="D6" s="83"/>
      <c r="E6" s="88"/>
      <c r="F6" s="85">
        <f t="shared" si="0"/>
        <v>0</v>
      </c>
      <c r="G6" s="68">
        <f t="shared" si="1"/>
        <v>0</v>
      </c>
      <c r="H6" s="68">
        <f t="shared" si="2"/>
        <v>0</v>
      </c>
      <c r="I6" s="68">
        <f t="shared" si="3"/>
        <v>0</v>
      </c>
      <c r="J6" s="110">
        <v>1104</v>
      </c>
    </row>
    <row r="7" spans="1:10" ht="12.75">
      <c r="A7" s="132">
        <v>6</v>
      </c>
      <c r="B7" s="133" t="s">
        <v>31</v>
      </c>
      <c r="C7" s="130">
        <v>20006</v>
      </c>
      <c r="D7" s="83"/>
      <c r="E7" s="86"/>
      <c r="F7" s="85">
        <f t="shared" si="0"/>
        <v>0</v>
      </c>
      <c r="G7" s="68">
        <f t="shared" si="1"/>
        <v>0</v>
      </c>
      <c r="H7" s="68">
        <f t="shared" si="2"/>
        <v>0</v>
      </c>
      <c r="I7" s="68">
        <f t="shared" si="3"/>
        <v>0</v>
      </c>
      <c r="J7" s="110">
        <v>1105</v>
      </c>
    </row>
    <row r="8" spans="1:10" ht="12.75">
      <c r="A8" s="132">
        <v>7</v>
      </c>
      <c r="B8" s="133" t="s">
        <v>32</v>
      </c>
      <c r="C8" s="130">
        <v>20007</v>
      </c>
      <c r="D8" s="83"/>
      <c r="E8" s="87"/>
      <c r="F8" s="85">
        <f t="shared" si="0"/>
        <v>0</v>
      </c>
      <c r="G8" s="68">
        <f t="shared" si="1"/>
        <v>0</v>
      </c>
      <c r="H8" s="68">
        <f t="shared" si="2"/>
        <v>0</v>
      </c>
      <c r="I8" s="68">
        <f t="shared" si="3"/>
        <v>0</v>
      </c>
      <c r="J8" s="110">
        <v>1106</v>
      </c>
    </row>
    <row r="9" spans="1:10" ht="12.75">
      <c r="A9" s="132">
        <v>8</v>
      </c>
      <c r="B9" s="133" t="s">
        <v>38</v>
      </c>
      <c r="C9" s="130">
        <v>20008</v>
      </c>
      <c r="D9" s="83"/>
      <c r="E9" s="87"/>
      <c r="F9" s="85">
        <f>E9*1.08</f>
        <v>0</v>
      </c>
      <c r="G9" s="68">
        <f t="shared" si="1"/>
        <v>0</v>
      </c>
      <c r="H9" s="68">
        <f t="shared" si="2"/>
        <v>0</v>
      </c>
      <c r="I9" s="68">
        <f t="shared" si="3"/>
        <v>0</v>
      </c>
      <c r="J9" s="110">
        <v>1107</v>
      </c>
    </row>
    <row r="10" spans="1:10" ht="12.75">
      <c r="A10" s="132">
        <v>9</v>
      </c>
      <c r="B10" s="133" t="s">
        <v>33</v>
      </c>
      <c r="C10" s="130">
        <v>20009</v>
      </c>
      <c r="D10" s="83"/>
      <c r="E10" s="86"/>
      <c r="F10" s="85">
        <f>E10*1.18</f>
        <v>0</v>
      </c>
      <c r="G10" s="68">
        <f>D10*F10</f>
        <v>0</v>
      </c>
      <c r="H10" s="69">
        <f t="shared" si="2"/>
        <v>0</v>
      </c>
      <c r="I10" s="68">
        <f t="shared" si="3"/>
        <v>0</v>
      </c>
      <c r="J10" s="110">
        <v>1108</v>
      </c>
    </row>
    <row r="11" spans="1:10" ht="12.75">
      <c r="A11" s="132">
        <v>10</v>
      </c>
      <c r="B11" s="133" t="s">
        <v>19</v>
      </c>
      <c r="C11" s="130">
        <v>20010</v>
      </c>
      <c r="D11" s="83"/>
      <c r="E11" s="86"/>
      <c r="F11" s="85">
        <f>E11*1.18</f>
        <v>0</v>
      </c>
      <c r="G11" s="68">
        <f>D11*F11</f>
        <v>0</v>
      </c>
      <c r="H11" s="69">
        <f>D11*E11</f>
        <v>0</v>
      </c>
      <c r="I11" s="68">
        <f t="shared" si="3"/>
        <v>0</v>
      </c>
      <c r="J11" s="110">
        <v>1109</v>
      </c>
    </row>
    <row r="12" spans="1:10" ht="12.75">
      <c r="A12" s="132">
        <v>11</v>
      </c>
      <c r="B12" s="133" t="s">
        <v>16</v>
      </c>
      <c r="C12" s="130">
        <v>20011</v>
      </c>
      <c r="D12" s="83"/>
      <c r="E12" s="84"/>
      <c r="F12" s="85">
        <f>E12*1.08</f>
        <v>0</v>
      </c>
      <c r="G12" s="68">
        <f>D12*F12</f>
        <v>0</v>
      </c>
      <c r="H12" s="69">
        <f>D12*E12</f>
        <v>0</v>
      </c>
      <c r="I12" s="68">
        <f t="shared" si="3"/>
        <v>0</v>
      </c>
      <c r="J12" s="110">
        <v>1110</v>
      </c>
    </row>
    <row r="13" spans="1:10" ht="12.75">
      <c r="A13" s="132">
        <v>12</v>
      </c>
      <c r="B13" s="133" t="s">
        <v>42</v>
      </c>
      <c r="C13" s="130">
        <v>20012</v>
      </c>
      <c r="D13" s="83"/>
      <c r="E13" s="87"/>
      <c r="F13" s="85">
        <f aca="true" t="shared" si="4" ref="F13:F21">E13*1.18</f>
        <v>0</v>
      </c>
      <c r="G13" s="68">
        <f aca="true" t="shared" si="5" ref="G13:G32">D13*F13</f>
        <v>0</v>
      </c>
      <c r="H13" s="69">
        <f>D13*E13</f>
        <v>0</v>
      </c>
      <c r="I13" s="68">
        <f t="shared" si="3"/>
        <v>0</v>
      </c>
      <c r="J13" s="110">
        <v>1111</v>
      </c>
    </row>
    <row r="14" spans="1:10" ht="12.75">
      <c r="A14" s="132">
        <v>13</v>
      </c>
      <c r="B14" s="133" t="s">
        <v>22</v>
      </c>
      <c r="C14" s="130">
        <v>20013</v>
      </c>
      <c r="D14" s="83"/>
      <c r="E14" s="86"/>
      <c r="F14" s="85">
        <f t="shared" si="4"/>
        <v>0</v>
      </c>
      <c r="G14" s="68">
        <f t="shared" si="5"/>
        <v>0</v>
      </c>
      <c r="H14" s="69">
        <f>D14*E14</f>
        <v>0</v>
      </c>
      <c r="I14" s="68">
        <f t="shared" si="3"/>
        <v>0</v>
      </c>
      <c r="J14" s="110">
        <v>1112</v>
      </c>
    </row>
    <row r="15" spans="1:10" ht="12.75">
      <c r="A15" s="132">
        <v>14</v>
      </c>
      <c r="B15" s="133" t="s">
        <v>51</v>
      </c>
      <c r="C15" s="130">
        <v>20014</v>
      </c>
      <c r="D15" s="83"/>
      <c r="E15" s="87"/>
      <c r="F15" s="85">
        <f t="shared" si="4"/>
        <v>0</v>
      </c>
      <c r="G15" s="68">
        <f t="shared" si="5"/>
        <v>0</v>
      </c>
      <c r="H15" s="69">
        <f>D15*E15</f>
        <v>0</v>
      </c>
      <c r="I15" s="68">
        <f t="shared" si="3"/>
        <v>0</v>
      </c>
      <c r="J15" s="110">
        <v>1113</v>
      </c>
    </row>
    <row r="16" spans="1:10" ht="12.75">
      <c r="A16" s="132">
        <v>15</v>
      </c>
      <c r="B16" s="133" t="s">
        <v>34</v>
      </c>
      <c r="C16" s="130">
        <v>20015</v>
      </c>
      <c r="D16" s="83"/>
      <c r="E16" s="86"/>
      <c r="F16" s="89">
        <f t="shared" si="4"/>
        <v>0</v>
      </c>
      <c r="G16" s="68">
        <f t="shared" si="5"/>
        <v>0</v>
      </c>
      <c r="H16" s="69">
        <f aca="true" t="shared" si="6" ref="H16:H28">D16*E16</f>
        <v>0</v>
      </c>
      <c r="I16" s="68">
        <f t="shared" si="3"/>
        <v>0</v>
      </c>
      <c r="J16" s="110">
        <v>1114</v>
      </c>
    </row>
    <row r="17" spans="1:10" ht="12.75">
      <c r="A17" s="132">
        <v>16</v>
      </c>
      <c r="B17" s="133" t="s">
        <v>24</v>
      </c>
      <c r="C17" s="130">
        <v>20016</v>
      </c>
      <c r="D17" s="83"/>
      <c r="E17" s="84"/>
      <c r="F17" s="89">
        <f t="shared" si="4"/>
        <v>0</v>
      </c>
      <c r="G17" s="68">
        <f t="shared" si="5"/>
        <v>0</v>
      </c>
      <c r="H17" s="69">
        <f t="shared" si="6"/>
        <v>0</v>
      </c>
      <c r="I17" s="68">
        <f t="shared" si="3"/>
        <v>0</v>
      </c>
      <c r="J17" s="110">
        <v>1115</v>
      </c>
    </row>
    <row r="18" spans="1:10" ht="12.75">
      <c r="A18" s="132">
        <v>17</v>
      </c>
      <c r="B18" s="133" t="s">
        <v>26</v>
      </c>
      <c r="C18" s="130">
        <v>20017</v>
      </c>
      <c r="D18" s="83"/>
      <c r="E18" s="87"/>
      <c r="F18" s="89">
        <f t="shared" si="4"/>
        <v>0</v>
      </c>
      <c r="G18" s="68">
        <f t="shared" si="5"/>
        <v>0</v>
      </c>
      <c r="H18" s="69">
        <f t="shared" si="6"/>
        <v>0</v>
      </c>
      <c r="I18" s="68">
        <f t="shared" si="3"/>
        <v>0</v>
      </c>
      <c r="J18" s="110">
        <v>1116</v>
      </c>
    </row>
    <row r="19" spans="1:10" ht="12.75">
      <c r="A19" s="132">
        <v>18</v>
      </c>
      <c r="B19" s="133" t="s">
        <v>23</v>
      </c>
      <c r="C19" s="130">
        <v>20018</v>
      </c>
      <c r="D19" s="83"/>
      <c r="E19" s="84"/>
      <c r="F19" s="89">
        <f t="shared" si="4"/>
        <v>0</v>
      </c>
      <c r="G19" s="68">
        <f t="shared" si="5"/>
        <v>0</v>
      </c>
      <c r="H19" s="69">
        <f t="shared" si="6"/>
        <v>0</v>
      </c>
      <c r="I19" s="68">
        <f t="shared" si="3"/>
        <v>0</v>
      </c>
      <c r="J19" s="110">
        <v>1117</v>
      </c>
    </row>
    <row r="20" spans="1:10" ht="12.75">
      <c r="A20" s="132">
        <v>19</v>
      </c>
      <c r="B20" s="133" t="s">
        <v>35</v>
      </c>
      <c r="C20" s="130">
        <v>20019</v>
      </c>
      <c r="D20" s="83"/>
      <c r="E20" s="87"/>
      <c r="F20" s="89">
        <f t="shared" si="4"/>
        <v>0</v>
      </c>
      <c r="G20" s="68">
        <f t="shared" si="5"/>
        <v>0</v>
      </c>
      <c r="H20" s="69">
        <f t="shared" si="6"/>
        <v>0</v>
      </c>
      <c r="I20" s="68">
        <f t="shared" si="3"/>
        <v>0</v>
      </c>
      <c r="J20" s="110">
        <v>1118</v>
      </c>
    </row>
    <row r="21" spans="1:10" ht="12.75">
      <c r="A21" s="132">
        <v>20</v>
      </c>
      <c r="B21" s="133" t="s">
        <v>36</v>
      </c>
      <c r="C21" s="130">
        <v>20020</v>
      </c>
      <c r="D21" s="83"/>
      <c r="E21" s="87"/>
      <c r="F21" s="89">
        <f t="shared" si="4"/>
        <v>0</v>
      </c>
      <c r="G21" s="68">
        <f t="shared" si="5"/>
        <v>0</v>
      </c>
      <c r="H21" s="69">
        <f t="shared" si="6"/>
        <v>0</v>
      </c>
      <c r="I21" s="68">
        <f t="shared" si="3"/>
        <v>0</v>
      </c>
      <c r="J21" s="110">
        <v>1119</v>
      </c>
    </row>
    <row r="22" spans="1:10" ht="12.75">
      <c r="A22" s="132">
        <v>21</v>
      </c>
      <c r="B22" s="133" t="s">
        <v>25</v>
      </c>
      <c r="C22" s="130">
        <v>20021</v>
      </c>
      <c r="D22" s="83"/>
      <c r="E22" s="84"/>
      <c r="F22" s="89">
        <f>E22*1.08</f>
        <v>0</v>
      </c>
      <c r="G22" s="68">
        <f t="shared" si="5"/>
        <v>0</v>
      </c>
      <c r="H22" s="69">
        <f t="shared" si="6"/>
        <v>0</v>
      </c>
      <c r="I22" s="68">
        <f t="shared" si="3"/>
        <v>0</v>
      </c>
      <c r="J22" s="110">
        <v>1120</v>
      </c>
    </row>
    <row r="23" spans="1:10" ht="12.75">
      <c r="A23" s="132">
        <v>22</v>
      </c>
      <c r="B23" s="133" t="s">
        <v>37</v>
      </c>
      <c r="C23" s="130">
        <v>20022</v>
      </c>
      <c r="D23" s="83"/>
      <c r="E23" s="87"/>
      <c r="F23" s="85">
        <f>E23*1.08</f>
        <v>0</v>
      </c>
      <c r="G23" s="68">
        <f t="shared" si="5"/>
        <v>0</v>
      </c>
      <c r="H23" s="69">
        <f t="shared" si="6"/>
        <v>0</v>
      </c>
      <c r="I23" s="68">
        <f t="shared" si="3"/>
        <v>0</v>
      </c>
      <c r="J23" s="110">
        <v>1121</v>
      </c>
    </row>
    <row r="24" spans="1:10" ht="12.75">
      <c r="A24" s="132">
        <v>23</v>
      </c>
      <c r="B24" s="133" t="s">
        <v>39</v>
      </c>
      <c r="C24" s="130">
        <v>20023</v>
      </c>
      <c r="D24" s="83"/>
      <c r="E24" s="86"/>
      <c r="F24" s="85">
        <f aca="true" t="shared" si="7" ref="F24:F32">E24*1.18</f>
        <v>0</v>
      </c>
      <c r="G24" s="68">
        <f t="shared" si="5"/>
        <v>0</v>
      </c>
      <c r="H24" s="69">
        <f t="shared" si="6"/>
        <v>0</v>
      </c>
      <c r="I24" s="68">
        <f t="shared" si="3"/>
        <v>0</v>
      </c>
      <c r="J24" s="110">
        <v>1122</v>
      </c>
    </row>
    <row r="25" spans="1:10" ht="12.75">
      <c r="A25" s="132">
        <v>24</v>
      </c>
      <c r="B25" s="133" t="s">
        <v>40</v>
      </c>
      <c r="C25" s="130">
        <v>20024</v>
      </c>
      <c r="D25" s="83"/>
      <c r="E25" s="87"/>
      <c r="F25" s="85">
        <f t="shared" si="7"/>
        <v>0</v>
      </c>
      <c r="G25" s="68">
        <f t="shared" si="5"/>
        <v>0</v>
      </c>
      <c r="H25" s="69">
        <f t="shared" si="6"/>
        <v>0</v>
      </c>
      <c r="I25" s="68">
        <f t="shared" si="3"/>
        <v>0</v>
      </c>
      <c r="J25" s="110">
        <v>1123</v>
      </c>
    </row>
    <row r="26" spans="1:10" ht="12.75">
      <c r="A26" s="132">
        <v>25</v>
      </c>
      <c r="B26" s="133" t="s">
        <v>41</v>
      </c>
      <c r="C26" s="130">
        <v>20025</v>
      </c>
      <c r="D26" s="83"/>
      <c r="E26" s="86"/>
      <c r="F26" s="85">
        <f t="shared" si="7"/>
        <v>0</v>
      </c>
      <c r="G26" s="68">
        <f t="shared" si="5"/>
        <v>0</v>
      </c>
      <c r="H26" s="69">
        <f t="shared" si="6"/>
        <v>0</v>
      </c>
      <c r="I26" s="68">
        <f t="shared" si="3"/>
        <v>0</v>
      </c>
      <c r="J26" s="110">
        <v>1124</v>
      </c>
    </row>
    <row r="27" spans="1:10" ht="12.75">
      <c r="A27" s="132">
        <v>26</v>
      </c>
      <c r="B27" s="133" t="s">
        <v>44</v>
      </c>
      <c r="C27" s="130">
        <v>20026</v>
      </c>
      <c r="D27" s="83"/>
      <c r="E27" s="86"/>
      <c r="F27" s="85">
        <f t="shared" si="7"/>
        <v>0</v>
      </c>
      <c r="G27" s="68">
        <f t="shared" si="5"/>
        <v>0</v>
      </c>
      <c r="H27" s="69">
        <f t="shared" si="6"/>
        <v>0</v>
      </c>
      <c r="I27" s="68">
        <f t="shared" si="3"/>
        <v>0</v>
      </c>
      <c r="J27" s="110">
        <v>1125</v>
      </c>
    </row>
    <row r="28" spans="1:10" ht="15" customHeight="1">
      <c r="A28" s="132">
        <v>27</v>
      </c>
      <c r="B28" s="134" t="s">
        <v>45</v>
      </c>
      <c r="C28" s="130">
        <v>20027</v>
      </c>
      <c r="D28" s="83"/>
      <c r="E28" s="86"/>
      <c r="F28" s="85">
        <f t="shared" si="7"/>
        <v>0</v>
      </c>
      <c r="G28" s="68">
        <f t="shared" si="5"/>
        <v>0</v>
      </c>
      <c r="H28" s="69">
        <f t="shared" si="6"/>
        <v>0</v>
      </c>
      <c r="I28" s="68">
        <f t="shared" si="3"/>
        <v>0</v>
      </c>
      <c r="J28" s="110">
        <v>1126</v>
      </c>
    </row>
    <row r="29" spans="1:10" ht="12.75">
      <c r="A29" s="132">
        <v>28</v>
      </c>
      <c r="B29" s="133" t="s">
        <v>46</v>
      </c>
      <c r="C29" s="130">
        <v>20028</v>
      </c>
      <c r="D29" s="83"/>
      <c r="E29" s="87"/>
      <c r="F29" s="85">
        <f t="shared" si="7"/>
        <v>0</v>
      </c>
      <c r="G29" s="68">
        <f t="shared" si="5"/>
        <v>0</v>
      </c>
      <c r="H29" s="69">
        <f>D29*E29</f>
        <v>0</v>
      </c>
      <c r="I29" s="68">
        <f>K29-G29</f>
        <v>0</v>
      </c>
      <c r="J29" s="110">
        <v>1127</v>
      </c>
    </row>
    <row r="30" spans="1:10" ht="12.75">
      <c r="A30" s="132">
        <v>29</v>
      </c>
      <c r="B30" s="133" t="s">
        <v>47</v>
      </c>
      <c r="C30" s="130">
        <v>20029</v>
      </c>
      <c r="D30" s="83"/>
      <c r="E30" s="88"/>
      <c r="F30" s="85">
        <f t="shared" si="7"/>
        <v>0</v>
      </c>
      <c r="G30" s="68">
        <f t="shared" si="5"/>
        <v>0</v>
      </c>
      <c r="H30" s="69">
        <f>D30*E30</f>
        <v>0</v>
      </c>
      <c r="I30" s="68">
        <f>K30-G30</f>
        <v>0</v>
      </c>
      <c r="J30" s="110">
        <v>1128</v>
      </c>
    </row>
    <row r="31" spans="1:10" ht="12.75">
      <c r="A31" s="132">
        <v>30</v>
      </c>
      <c r="B31" s="133" t="s">
        <v>48</v>
      </c>
      <c r="C31" s="130">
        <v>20030</v>
      </c>
      <c r="D31" s="83"/>
      <c r="E31" s="84"/>
      <c r="F31" s="85">
        <f t="shared" si="7"/>
        <v>0</v>
      </c>
      <c r="G31" s="68">
        <f t="shared" si="5"/>
        <v>0</v>
      </c>
      <c r="H31" s="69">
        <f>D31*E31</f>
        <v>0</v>
      </c>
      <c r="I31" s="68">
        <f>K31-G31</f>
        <v>0</v>
      </c>
      <c r="J31" s="110">
        <v>1129</v>
      </c>
    </row>
    <row r="32" spans="1:10" ht="12.75">
      <c r="A32" s="132">
        <v>31</v>
      </c>
      <c r="B32" s="133" t="s">
        <v>49</v>
      </c>
      <c r="C32" s="130">
        <v>20031</v>
      </c>
      <c r="D32" s="83"/>
      <c r="E32" s="87"/>
      <c r="F32" s="85">
        <f t="shared" si="7"/>
        <v>0</v>
      </c>
      <c r="G32" s="68">
        <f t="shared" si="5"/>
        <v>0</v>
      </c>
      <c r="H32" s="69">
        <f>D32*E32</f>
        <v>0</v>
      </c>
      <c r="I32" s="68">
        <f>K32-G32</f>
        <v>0</v>
      </c>
      <c r="J32" s="110">
        <v>1130</v>
      </c>
    </row>
    <row r="34" ht="12.75">
      <c r="B34" s="231" t="s">
        <v>155</v>
      </c>
    </row>
    <row r="35" spans="1:10" ht="15">
      <c r="A35" s="149">
        <f aca="true" t="shared" si="8" ref="A35:A56">A34+1</f>
        <v>1</v>
      </c>
      <c r="B35" s="152" t="s">
        <v>98</v>
      </c>
      <c r="C35" s="149">
        <v>39027</v>
      </c>
      <c r="D35" s="135"/>
      <c r="E35" s="136"/>
      <c r="F35" s="137">
        <f aca="true" t="shared" si="9" ref="F35:F56">E35*1.18</f>
        <v>0</v>
      </c>
      <c r="G35" s="137">
        <f aca="true" t="shared" si="10" ref="G35:G56">D35*F35</f>
        <v>0</v>
      </c>
      <c r="H35" s="137">
        <f aca="true" t="shared" si="11" ref="H35:H56">D35*E35</f>
        <v>0</v>
      </c>
      <c r="I35" s="137">
        <f aca="true" t="shared" si="12" ref="I35:I56">K35-G35</f>
        <v>0</v>
      </c>
      <c r="J35" s="145">
        <v>2234</v>
      </c>
    </row>
    <row r="36" spans="1:10" ht="15">
      <c r="A36" s="149">
        <f t="shared" si="8"/>
        <v>2</v>
      </c>
      <c r="B36" s="152" t="s">
        <v>99</v>
      </c>
      <c r="C36" s="149">
        <v>39028</v>
      </c>
      <c r="D36" s="135"/>
      <c r="E36" s="136"/>
      <c r="F36" s="137">
        <f t="shared" si="9"/>
        <v>0</v>
      </c>
      <c r="G36" s="137">
        <f t="shared" si="10"/>
        <v>0</v>
      </c>
      <c r="H36" s="137">
        <f t="shared" si="11"/>
        <v>0</v>
      </c>
      <c r="I36" s="137">
        <f t="shared" si="12"/>
        <v>0</v>
      </c>
      <c r="J36" s="145">
        <v>2235</v>
      </c>
    </row>
    <row r="37" spans="1:10" ht="15">
      <c r="A37" s="149">
        <f t="shared" si="8"/>
        <v>3</v>
      </c>
      <c r="B37" s="152" t="s">
        <v>100</v>
      </c>
      <c r="C37" s="149">
        <v>39029</v>
      </c>
      <c r="D37" s="135"/>
      <c r="E37" s="136"/>
      <c r="F37" s="137">
        <f t="shared" si="9"/>
        <v>0</v>
      </c>
      <c r="G37" s="137">
        <f t="shared" si="10"/>
        <v>0</v>
      </c>
      <c r="H37" s="137">
        <f t="shared" si="11"/>
        <v>0</v>
      </c>
      <c r="I37" s="137">
        <f t="shared" si="12"/>
        <v>0</v>
      </c>
      <c r="J37" s="145">
        <v>2236</v>
      </c>
    </row>
    <row r="38" spans="1:10" ht="15">
      <c r="A38" s="149">
        <f t="shared" si="8"/>
        <v>4</v>
      </c>
      <c r="B38" s="152" t="s">
        <v>101</v>
      </c>
      <c r="C38" s="149">
        <v>39030</v>
      </c>
      <c r="D38" s="135"/>
      <c r="E38" s="136"/>
      <c r="F38" s="137">
        <f t="shared" si="9"/>
        <v>0</v>
      </c>
      <c r="G38" s="137">
        <f t="shared" si="10"/>
        <v>0</v>
      </c>
      <c r="H38" s="137">
        <f t="shared" si="11"/>
        <v>0</v>
      </c>
      <c r="I38" s="137">
        <f t="shared" si="12"/>
        <v>0</v>
      </c>
      <c r="J38" s="145">
        <v>2237</v>
      </c>
    </row>
    <row r="39" spans="1:10" ht="15">
      <c r="A39" s="149">
        <f t="shared" si="8"/>
        <v>5</v>
      </c>
      <c r="B39" s="152" t="s">
        <v>102</v>
      </c>
      <c r="C39" s="149">
        <v>39031</v>
      </c>
      <c r="D39" s="135"/>
      <c r="E39" s="136"/>
      <c r="F39" s="137">
        <f t="shared" si="9"/>
        <v>0</v>
      </c>
      <c r="G39" s="137">
        <f t="shared" si="10"/>
        <v>0</v>
      </c>
      <c r="H39" s="137">
        <f t="shared" si="11"/>
        <v>0</v>
      </c>
      <c r="I39" s="137">
        <f t="shared" si="12"/>
        <v>0</v>
      </c>
      <c r="J39" s="145">
        <v>2238</v>
      </c>
    </row>
    <row r="40" spans="1:10" ht="15">
      <c r="A40" s="149">
        <f t="shared" si="8"/>
        <v>6</v>
      </c>
      <c r="B40" s="152" t="s">
        <v>103</v>
      </c>
      <c r="C40" s="149">
        <v>39032</v>
      </c>
      <c r="D40" s="135"/>
      <c r="E40" s="136"/>
      <c r="F40" s="137">
        <f t="shared" si="9"/>
        <v>0</v>
      </c>
      <c r="G40" s="137">
        <f t="shared" si="10"/>
        <v>0</v>
      </c>
      <c r="H40" s="137">
        <f t="shared" si="11"/>
        <v>0</v>
      </c>
      <c r="I40" s="137">
        <f t="shared" si="12"/>
        <v>0</v>
      </c>
      <c r="J40" s="145">
        <v>2239</v>
      </c>
    </row>
    <row r="41" spans="1:10" ht="15">
      <c r="A41" s="149">
        <f t="shared" si="8"/>
        <v>7</v>
      </c>
      <c r="B41" s="152" t="s">
        <v>104</v>
      </c>
      <c r="C41" s="149">
        <v>39033</v>
      </c>
      <c r="D41" s="135"/>
      <c r="E41" s="136"/>
      <c r="F41" s="137">
        <f t="shared" si="9"/>
        <v>0</v>
      </c>
      <c r="G41" s="137">
        <f t="shared" si="10"/>
        <v>0</v>
      </c>
      <c r="H41" s="137">
        <f t="shared" si="11"/>
        <v>0</v>
      </c>
      <c r="I41" s="137">
        <f t="shared" si="12"/>
        <v>0</v>
      </c>
      <c r="J41" s="145">
        <v>4000</v>
      </c>
    </row>
    <row r="42" spans="1:10" ht="15">
      <c r="A42" s="149">
        <f t="shared" si="8"/>
        <v>8</v>
      </c>
      <c r="B42" s="150" t="s">
        <v>105</v>
      </c>
      <c r="C42" s="149">
        <v>39034</v>
      </c>
      <c r="D42" s="135"/>
      <c r="E42" s="136"/>
      <c r="F42" s="137">
        <f t="shared" si="9"/>
        <v>0</v>
      </c>
      <c r="G42" s="137">
        <f t="shared" si="10"/>
        <v>0</v>
      </c>
      <c r="H42" s="137">
        <f t="shared" si="11"/>
        <v>0</v>
      </c>
      <c r="I42" s="137">
        <f t="shared" si="12"/>
        <v>0</v>
      </c>
      <c r="J42" s="145">
        <v>4001</v>
      </c>
    </row>
    <row r="43" spans="1:10" ht="15">
      <c r="A43" s="149">
        <f t="shared" si="8"/>
        <v>9</v>
      </c>
      <c r="B43" s="152" t="s">
        <v>106</v>
      </c>
      <c r="C43" s="149">
        <v>39035</v>
      </c>
      <c r="D43" s="135"/>
      <c r="E43" s="136"/>
      <c r="F43" s="137">
        <f t="shared" si="9"/>
        <v>0</v>
      </c>
      <c r="G43" s="137">
        <f t="shared" si="10"/>
        <v>0</v>
      </c>
      <c r="H43" s="137">
        <f t="shared" si="11"/>
        <v>0</v>
      </c>
      <c r="I43" s="137">
        <f t="shared" si="12"/>
        <v>0</v>
      </c>
      <c r="J43" s="145">
        <v>4002</v>
      </c>
    </row>
    <row r="44" spans="1:10" ht="15">
      <c r="A44" s="149">
        <f t="shared" si="8"/>
        <v>10</v>
      </c>
      <c r="B44" s="152" t="s">
        <v>107</v>
      </c>
      <c r="C44" s="149">
        <v>39036</v>
      </c>
      <c r="D44" s="135"/>
      <c r="E44" s="136"/>
      <c r="F44" s="137">
        <f t="shared" si="9"/>
        <v>0</v>
      </c>
      <c r="G44" s="137">
        <f t="shared" si="10"/>
        <v>0</v>
      </c>
      <c r="H44" s="137">
        <f t="shared" si="11"/>
        <v>0</v>
      </c>
      <c r="I44" s="137">
        <f t="shared" si="12"/>
        <v>0</v>
      </c>
      <c r="J44" s="145">
        <v>4003</v>
      </c>
    </row>
    <row r="45" spans="1:10" ht="15">
      <c r="A45" s="149">
        <f t="shared" si="8"/>
        <v>11</v>
      </c>
      <c r="B45" s="152" t="s">
        <v>108</v>
      </c>
      <c r="C45" s="149">
        <v>39037</v>
      </c>
      <c r="D45" s="135"/>
      <c r="E45" s="136"/>
      <c r="F45" s="137">
        <f t="shared" si="9"/>
        <v>0</v>
      </c>
      <c r="G45" s="137">
        <f t="shared" si="10"/>
        <v>0</v>
      </c>
      <c r="H45" s="137">
        <f t="shared" si="11"/>
        <v>0</v>
      </c>
      <c r="I45" s="137">
        <f t="shared" si="12"/>
        <v>0</v>
      </c>
      <c r="J45" s="145">
        <v>4004</v>
      </c>
    </row>
    <row r="46" spans="1:10" ht="15">
      <c r="A46" s="149">
        <f t="shared" si="8"/>
        <v>12</v>
      </c>
      <c r="B46" s="152" t="s">
        <v>109</v>
      </c>
      <c r="C46" s="149">
        <v>39038</v>
      </c>
      <c r="D46" s="135"/>
      <c r="E46" s="136"/>
      <c r="F46" s="137">
        <f t="shared" si="9"/>
        <v>0</v>
      </c>
      <c r="G46" s="137">
        <f t="shared" si="10"/>
        <v>0</v>
      </c>
      <c r="H46" s="137">
        <f t="shared" si="11"/>
        <v>0</v>
      </c>
      <c r="I46" s="137">
        <f t="shared" si="12"/>
        <v>0</v>
      </c>
      <c r="J46" s="145">
        <v>4005</v>
      </c>
    </row>
    <row r="47" spans="1:10" ht="15">
      <c r="A47" s="149">
        <f t="shared" si="8"/>
        <v>13</v>
      </c>
      <c r="B47" s="150" t="s">
        <v>110</v>
      </c>
      <c r="C47" s="149">
        <v>39039</v>
      </c>
      <c r="D47" s="135"/>
      <c r="E47" s="136"/>
      <c r="F47" s="137">
        <f t="shared" si="9"/>
        <v>0</v>
      </c>
      <c r="G47" s="137">
        <f t="shared" si="10"/>
        <v>0</v>
      </c>
      <c r="H47" s="137">
        <f t="shared" si="11"/>
        <v>0</v>
      </c>
      <c r="I47" s="137">
        <f t="shared" si="12"/>
        <v>0</v>
      </c>
      <c r="J47" s="145">
        <v>4006</v>
      </c>
    </row>
    <row r="48" spans="1:10" ht="15">
      <c r="A48" s="149">
        <f t="shared" si="8"/>
        <v>14</v>
      </c>
      <c r="B48" s="150" t="s">
        <v>111</v>
      </c>
      <c r="C48" s="149">
        <v>39040</v>
      </c>
      <c r="D48" s="135"/>
      <c r="E48" s="136"/>
      <c r="F48" s="137">
        <f t="shared" si="9"/>
        <v>0</v>
      </c>
      <c r="G48" s="137">
        <f t="shared" si="10"/>
        <v>0</v>
      </c>
      <c r="H48" s="137">
        <f t="shared" si="11"/>
        <v>0</v>
      </c>
      <c r="I48" s="137">
        <f t="shared" si="12"/>
        <v>0</v>
      </c>
      <c r="J48" s="145">
        <v>4007</v>
      </c>
    </row>
    <row r="49" spans="1:10" ht="15">
      <c r="A49" s="149">
        <f t="shared" si="8"/>
        <v>15</v>
      </c>
      <c r="B49" s="150" t="s">
        <v>112</v>
      </c>
      <c r="C49" s="149">
        <v>39041</v>
      </c>
      <c r="D49" s="135"/>
      <c r="E49" s="136"/>
      <c r="F49" s="137">
        <f t="shared" si="9"/>
        <v>0</v>
      </c>
      <c r="G49" s="137">
        <f t="shared" si="10"/>
        <v>0</v>
      </c>
      <c r="H49" s="137">
        <f t="shared" si="11"/>
        <v>0</v>
      </c>
      <c r="I49" s="137">
        <f t="shared" si="12"/>
        <v>0</v>
      </c>
      <c r="J49" s="145">
        <v>4008</v>
      </c>
    </row>
    <row r="50" spans="1:10" ht="15">
      <c r="A50" s="149">
        <f t="shared" si="8"/>
        <v>16</v>
      </c>
      <c r="B50" s="150" t="s">
        <v>113</v>
      </c>
      <c r="C50" s="149">
        <v>39042</v>
      </c>
      <c r="D50" s="135"/>
      <c r="E50" s="136"/>
      <c r="F50" s="137">
        <f t="shared" si="9"/>
        <v>0</v>
      </c>
      <c r="G50" s="137">
        <f t="shared" si="10"/>
        <v>0</v>
      </c>
      <c r="H50" s="137">
        <f t="shared" si="11"/>
        <v>0</v>
      </c>
      <c r="I50" s="137">
        <f t="shared" si="12"/>
        <v>0</v>
      </c>
      <c r="J50" s="145">
        <v>4009</v>
      </c>
    </row>
    <row r="51" spans="1:10" ht="15">
      <c r="A51" s="149">
        <f t="shared" si="8"/>
        <v>17</v>
      </c>
      <c r="B51" s="150" t="s">
        <v>114</v>
      </c>
      <c r="C51" s="149">
        <v>39043</v>
      </c>
      <c r="D51" s="135"/>
      <c r="E51" s="136"/>
      <c r="F51" s="137">
        <f t="shared" si="9"/>
        <v>0</v>
      </c>
      <c r="G51" s="137">
        <f t="shared" si="10"/>
        <v>0</v>
      </c>
      <c r="H51" s="137">
        <f t="shared" si="11"/>
        <v>0</v>
      </c>
      <c r="I51" s="137">
        <f t="shared" si="12"/>
        <v>0</v>
      </c>
      <c r="J51" s="145">
        <v>4010</v>
      </c>
    </row>
    <row r="52" spans="1:10" ht="15">
      <c r="A52" s="149">
        <f t="shared" si="8"/>
        <v>18</v>
      </c>
      <c r="B52" s="150" t="s">
        <v>115</v>
      </c>
      <c r="C52" s="149">
        <v>39044</v>
      </c>
      <c r="D52" s="135"/>
      <c r="E52" s="136"/>
      <c r="F52" s="137">
        <f t="shared" si="9"/>
        <v>0</v>
      </c>
      <c r="G52" s="137">
        <f t="shared" si="10"/>
        <v>0</v>
      </c>
      <c r="H52" s="137">
        <f t="shared" si="11"/>
        <v>0</v>
      </c>
      <c r="I52" s="137">
        <f t="shared" si="12"/>
        <v>0</v>
      </c>
      <c r="J52" s="145">
        <v>4011</v>
      </c>
    </row>
    <row r="53" spans="1:10" ht="15">
      <c r="A53" s="149">
        <f t="shared" si="8"/>
        <v>19</v>
      </c>
      <c r="B53" s="152" t="s">
        <v>116</v>
      </c>
      <c r="C53" s="149">
        <v>39045</v>
      </c>
      <c r="D53" s="135"/>
      <c r="E53" s="136"/>
      <c r="F53" s="137">
        <f t="shared" si="9"/>
        <v>0</v>
      </c>
      <c r="G53" s="137">
        <f t="shared" si="10"/>
        <v>0</v>
      </c>
      <c r="H53" s="137">
        <f t="shared" si="11"/>
        <v>0</v>
      </c>
      <c r="I53" s="137">
        <f t="shared" si="12"/>
        <v>0</v>
      </c>
      <c r="J53" s="145">
        <v>4012</v>
      </c>
    </row>
    <row r="54" spans="1:10" ht="15">
      <c r="A54" s="149">
        <f t="shared" si="8"/>
        <v>20</v>
      </c>
      <c r="B54" s="152" t="s">
        <v>117</v>
      </c>
      <c r="C54" s="149">
        <v>39046</v>
      </c>
      <c r="D54" s="135"/>
      <c r="E54" s="140"/>
      <c r="F54" s="141">
        <f t="shared" si="9"/>
        <v>0</v>
      </c>
      <c r="G54" s="141">
        <f t="shared" si="10"/>
        <v>0</v>
      </c>
      <c r="H54" s="141">
        <f t="shared" si="11"/>
        <v>0</v>
      </c>
      <c r="I54" s="141">
        <f t="shared" si="12"/>
        <v>0</v>
      </c>
      <c r="J54" s="145">
        <v>4013</v>
      </c>
    </row>
    <row r="55" spans="1:10" ht="15">
      <c r="A55" s="149">
        <f t="shared" si="8"/>
        <v>21</v>
      </c>
      <c r="B55" s="152" t="s">
        <v>115</v>
      </c>
      <c r="C55" s="149">
        <v>39047</v>
      </c>
      <c r="D55" s="135"/>
      <c r="E55" s="136"/>
      <c r="F55" s="137">
        <f t="shared" si="9"/>
        <v>0</v>
      </c>
      <c r="G55" s="137">
        <f t="shared" si="10"/>
        <v>0</v>
      </c>
      <c r="H55" s="137">
        <f t="shared" si="11"/>
        <v>0</v>
      </c>
      <c r="I55" s="137">
        <f t="shared" si="12"/>
        <v>0</v>
      </c>
      <c r="J55" s="145">
        <v>4014</v>
      </c>
    </row>
    <row r="56" spans="1:10" ht="15">
      <c r="A56" s="149">
        <f t="shared" si="8"/>
        <v>22</v>
      </c>
      <c r="B56" s="152" t="s">
        <v>118</v>
      </c>
      <c r="C56" s="149">
        <v>39048</v>
      </c>
      <c r="D56" s="135"/>
      <c r="E56" s="136"/>
      <c r="F56" s="137">
        <f t="shared" si="9"/>
        <v>0</v>
      </c>
      <c r="G56" s="137">
        <f t="shared" si="10"/>
        <v>0</v>
      </c>
      <c r="H56" s="137">
        <f t="shared" si="11"/>
        <v>0</v>
      </c>
      <c r="I56" s="137">
        <f t="shared" si="12"/>
        <v>0</v>
      </c>
      <c r="J56" s="145">
        <v>4015</v>
      </c>
    </row>
    <row r="58" ht="12.75">
      <c r="B58" s="232" t="s">
        <v>156</v>
      </c>
    </row>
    <row r="59" spans="1:10" ht="15">
      <c r="A59" s="155">
        <v>1</v>
      </c>
      <c r="B59" s="157" t="s">
        <v>120</v>
      </c>
      <c r="C59" s="156">
        <v>43000</v>
      </c>
      <c r="D59" s="154"/>
      <c r="E59" s="147"/>
      <c r="F59" s="137">
        <f aca="true" t="shared" si="13" ref="F59:F76">E59*1.18</f>
        <v>0</v>
      </c>
      <c r="G59" s="137">
        <f aca="true" t="shared" si="14" ref="G59:G76">D59*F59</f>
        <v>0</v>
      </c>
      <c r="H59" s="137">
        <f aca="true" t="shared" si="15" ref="H59:H76">D59*E59</f>
        <v>0</v>
      </c>
      <c r="I59" s="137">
        <f aca="true" t="shared" si="16" ref="I59:I76">K59-G59</f>
        <v>0</v>
      </c>
      <c r="J59" s="148">
        <v>6000</v>
      </c>
    </row>
    <row r="60" spans="1:10" ht="15">
      <c r="A60" s="155">
        <f>A59+1</f>
        <v>2</v>
      </c>
      <c r="B60" s="157" t="s">
        <v>121</v>
      </c>
      <c r="C60" s="156">
        <v>43001</v>
      </c>
      <c r="D60" s="154"/>
      <c r="E60" s="147"/>
      <c r="F60" s="137">
        <f t="shared" si="13"/>
        <v>0</v>
      </c>
      <c r="G60" s="137">
        <f t="shared" si="14"/>
        <v>0</v>
      </c>
      <c r="H60" s="137">
        <f t="shared" si="15"/>
        <v>0</v>
      </c>
      <c r="I60" s="137">
        <f t="shared" si="16"/>
        <v>0</v>
      </c>
      <c r="J60" s="148">
        <v>6001</v>
      </c>
    </row>
    <row r="61" spans="1:10" ht="15">
      <c r="A61" s="155">
        <f aca="true" t="shared" si="17" ref="A61:A76">A60+1</f>
        <v>3</v>
      </c>
      <c r="B61" s="157" t="s">
        <v>122</v>
      </c>
      <c r="C61" s="156">
        <v>43002</v>
      </c>
      <c r="D61" s="154"/>
      <c r="E61" s="147"/>
      <c r="F61" s="137">
        <f t="shared" si="13"/>
        <v>0</v>
      </c>
      <c r="G61" s="137">
        <f t="shared" si="14"/>
        <v>0</v>
      </c>
      <c r="H61" s="137">
        <f t="shared" si="15"/>
        <v>0</v>
      </c>
      <c r="I61" s="137">
        <f t="shared" si="16"/>
        <v>0</v>
      </c>
      <c r="J61" s="148">
        <v>6002</v>
      </c>
    </row>
    <row r="62" spans="1:10" ht="15">
      <c r="A62" s="155">
        <v>4</v>
      </c>
      <c r="B62" s="157" t="s">
        <v>123</v>
      </c>
      <c r="C62" s="156">
        <v>43003</v>
      </c>
      <c r="D62" s="154"/>
      <c r="E62" s="147"/>
      <c r="F62" s="137">
        <f t="shared" si="13"/>
        <v>0</v>
      </c>
      <c r="G62" s="137">
        <f t="shared" si="14"/>
        <v>0</v>
      </c>
      <c r="H62" s="137">
        <f t="shared" si="15"/>
        <v>0</v>
      </c>
      <c r="I62" s="137">
        <f t="shared" si="16"/>
        <v>0</v>
      </c>
      <c r="J62" s="148">
        <v>6003</v>
      </c>
    </row>
    <row r="63" spans="1:10" ht="15">
      <c r="A63" s="155">
        <v>5</v>
      </c>
      <c r="B63" s="157" t="s">
        <v>124</v>
      </c>
      <c r="C63" s="156">
        <v>43004</v>
      </c>
      <c r="D63" s="154"/>
      <c r="E63" s="147"/>
      <c r="F63" s="137">
        <f t="shared" si="13"/>
        <v>0</v>
      </c>
      <c r="G63" s="137">
        <f t="shared" si="14"/>
        <v>0</v>
      </c>
      <c r="H63" s="137">
        <f t="shared" si="15"/>
        <v>0</v>
      </c>
      <c r="I63" s="137">
        <f t="shared" si="16"/>
        <v>0</v>
      </c>
      <c r="J63" s="148">
        <v>6004</v>
      </c>
    </row>
    <row r="64" spans="1:10" ht="15">
      <c r="A64" s="155">
        <f t="shared" si="17"/>
        <v>6</v>
      </c>
      <c r="B64" s="157" t="s">
        <v>125</v>
      </c>
      <c r="C64" s="156">
        <v>43005</v>
      </c>
      <c r="D64" s="154"/>
      <c r="E64" s="147"/>
      <c r="F64" s="137">
        <f t="shared" si="13"/>
        <v>0</v>
      </c>
      <c r="G64" s="137">
        <f t="shared" si="14"/>
        <v>0</v>
      </c>
      <c r="H64" s="137">
        <f t="shared" si="15"/>
        <v>0</v>
      </c>
      <c r="I64" s="137">
        <f t="shared" si="16"/>
        <v>0</v>
      </c>
      <c r="J64" s="148">
        <v>6005</v>
      </c>
    </row>
    <row r="65" spans="1:10" ht="15">
      <c r="A65" s="155">
        <f t="shared" si="17"/>
        <v>7</v>
      </c>
      <c r="B65" s="157" t="s">
        <v>126</v>
      </c>
      <c r="C65" s="156">
        <v>43006</v>
      </c>
      <c r="D65" s="154"/>
      <c r="E65" s="147"/>
      <c r="F65" s="137">
        <f t="shared" si="13"/>
        <v>0</v>
      </c>
      <c r="G65" s="137">
        <f t="shared" si="14"/>
        <v>0</v>
      </c>
      <c r="H65" s="137">
        <f t="shared" si="15"/>
        <v>0</v>
      </c>
      <c r="I65" s="137">
        <f t="shared" si="16"/>
        <v>0</v>
      </c>
      <c r="J65" s="148">
        <v>6006</v>
      </c>
    </row>
    <row r="66" spans="1:10" ht="15">
      <c r="A66" s="155">
        <f t="shared" si="17"/>
        <v>8</v>
      </c>
      <c r="B66" s="157" t="s">
        <v>127</v>
      </c>
      <c r="C66" s="156">
        <v>43007</v>
      </c>
      <c r="D66" s="154"/>
      <c r="E66" s="136"/>
      <c r="F66" s="137">
        <f t="shared" si="13"/>
        <v>0</v>
      </c>
      <c r="G66" s="137">
        <f t="shared" si="14"/>
        <v>0</v>
      </c>
      <c r="H66" s="137">
        <f t="shared" si="15"/>
        <v>0</v>
      </c>
      <c r="I66" s="137">
        <f t="shared" si="16"/>
        <v>0</v>
      </c>
      <c r="J66" s="148">
        <v>6007</v>
      </c>
    </row>
    <row r="67" spans="1:10" ht="15">
      <c r="A67" s="155">
        <f t="shared" si="17"/>
        <v>9</v>
      </c>
      <c r="B67" s="157" t="s">
        <v>128</v>
      </c>
      <c r="C67" s="156">
        <v>43008</v>
      </c>
      <c r="D67" s="154"/>
      <c r="E67" s="136"/>
      <c r="F67" s="137">
        <f t="shared" si="13"/>
        <v>0</v>
      </c>
      <c r="G67" s="137">
        <f t="shared" si="14"/>
        <v>0</v>
      </c>
      <c r="H67" s="137">
        <f t="shared" si="15"/>
        <v>0</v>
      </c>
      <c r="I67" s="137">
        <f t="shared" si="16"/>
        <v>0</v>
      </c>
      <c r="J67" s="148">
        <v>6008</v>
      </c>
    </row>
    <row r="68" spans="1:10" ht="15">
      <c r="A68" s="155">
        <f t="shared" si="17"/>
        <v>10</v>
      </c>
      <c r="B68" s="158" t="s">
        <v>129</v>
      </c>
      <c r="C68" s="156">
        <v>43009</v>
      </c>
      <c r="D68" s="154"/>
      <c r="E68" s="136"/>
      <c r="F68" s="137">
        <f t="shared" si="13"/>
        <v>0</v>
      </c>
      <c r="G68" s="137">
        <f t="shared" si="14"/>
        <v>0</v>
      </c>
      <c r="H68" s="137">
        <f t="shared" si="15"/>
        <v>0</v>
      </c>
      <c r="I68" s="137">
        <f t="shared" si="16"/>
        <v>0</v>
      </c>
      <c r="J68" s="148">
        <v>6009</v>
      </c>
    </row>
    <row r="69" spans="1:10" ht="15">
      <c r="A69" s="155">
        <f t="shared" si="17"/>
        <v>11</v>
      </c>
      <c r="B69" s="158" t="s">
        <v>130</v>
      </c>
      <c r="C69" s="156">
        <v>43010</v>
      </c>
      <c r="D69" s="154"/>
      <c r="E69" s="136"/>
      <c r="F69" s="137">
        <f t="shared" si="13"/>
        <v>0</v>
      </c>
      <c r="G69" s="137">
        <f t="shared" si="14"/>
        <v>0</v>
      </c>
      <c r="H69" s="137">
        <f t="shared" si="15"/>
        <v>0</v>
      </c>
      <c r="I69" s="137">
        <f t="shared" si="16"/>
        <v>0</v>
      </c>
      <c r="J69" s="148">
        <v>6010</v>
      </c>
    </row>
    <row r="70" spans="1:10" ht="15">
      <c r="A70" s="155">
        <f t="shared" si="17"/>
        <v>12</v>
      </c>
      <c r="B70" s="158" t="s">
        <v>131</v>
      </c>
      <c r="C70" s="156">
        <v>43011</v>
      </c>
      <c r="D70" s="154"/>
      <c r="E70" s="136"/>
      <c r="F70" s="137">
        <f t="shared" si="13"/>
        <v>0</v>
      </c>
      <c r="G70" s="137">
        <f t="shared" si="14"/>
        <v>0</v>
      </c>
      <c r="H70" s="137">
        <f t="shared" si="15"/>
        <v>0</v>
      </c>
      <c r="I70" s="137">
        <f t="shared" si="16"/>
        <v>0</v>
      </c>
      <c r="J70" s="148">
        <v>6011</v>
      </c>
    </row>
    <row r="71" spans="1:10" ht="15">
      <c r="A71" s="155">
        <f t="shared" si="17"/>
        <v>13</v>
      </c>
      <c r="B71" s="158" t="s">
        <v>132</v>
      </c>
      <c r="C71" s="156">
        <v>43012</v>
      </c>
      <c r="D71" s="154"/>
      <c r="E71" s="136"/>
      <c r="F71" s="137">
        <f t="shared" si="13"/>
        <v>0</v>
      </c>
      <c r="G71" s="137">
        <f t="shared" si="14"/>
        <v>0</v>
      </c>
      <c r="H71" s="137">
        <f t="shared" si="15"/>
        <v>0</v>
      </c>
      <c r="I71" s="137">
        <f t="shared" si="16"/>
        <v>0</v>
      </c>
      <c r="J71" s="148">
        <v>6012</v>
      </c>
    </row>
    <row r="72" spans="1:10" ht="15">
      <c r="A72" s="155">
        <f t="shared" si="17"/>
        <v>14</v>
      </c>
      <c r="B72" s="158" t="s">
        <v>133</v>
      </c>
      <c r="C72" s="156">
        <v>43013</v>
      </c>
      <c r="D72" s="154"/>
      <c r="E72" s="136"/>
      <c r="F72" s="137">
        <f t="shared" si="13"/>
        <v>0</v>
      </c>
      <c r="G72" s="137">
        <f t="shared" si="14"/>
        <v>0</v>
      </c>
      <c r="H72" s="137">
        <f t="shared" si="15"/>
        <v>0</v>
      </c>
      <c r="I72" s="137">
        <f t="shared" si="16"/>
        <v>0</v>
      </c>
      <c r="J72" s="148">
        <v>6013</v>
      </c>
    </row>
    <row r="73" spans="1:10" ht="15">
      <c r="A73" s="155">
        <f t="shared" si="17"/>
        <v>15</v>
      </c>
      <c r="B73" s="159" t="s">
        <v>134</v>
      </c>
      <c r="C73" s="156">
        <v>43014</v>
      </c>
      <c r="D73" s="135"/>
      <c r="E73" s="136"/>
      <c r="F73" s="137">
        <f t="shared" si="13"/>
        <v>0</v>
      </c>
      <c r="G73" s="137">
        <f t="shared" si="14"/>
        <v>0</v>
      </c>
      <c r="H73" s="137">
        <f t="shared" si="15"/>
        <v>0</v>
      </c>
      <c r="I73" s="137">
        <f t="shared" si="16"/>
        <v>0</v>
      </c>
      <c r="J73" s="148">
        <v>6014</v>
      </c>
    </row>
    <row r="74" spans="1:10" ht="15">
      <c r="A74" s="155">
        <f t="shared" si="17"/>
        <v>16</v>
      </c>
      <c r="B74" s="157" t="s">
        <v>135</v>
      </c>
      <c r="C74" s="156">
        <v>43015</v>
      </c>
      <c r="D74" s="135"/>
      <c r="E74" s="136"/>
      <c r="F74" s="137">
        <f t="shared" si="13"/>
        <v>0</v>
      </c>
      <c r="G74" s="137">
        <f t="shared" si="14"/>
        <v>0</v>
      </c>
      <c r="H74" s="137">
        <f t="shared" si="15"/>
        <v>0</v>
      </c>
      <c r="I74" s="137">
        <f t="shared" si="16"/>
        <v>0</v>
      </c>
      <c r="J74" s="148">
        <v>6015</v>
      </c>
    </row>
    <row r="75" spans="1:10" ht="15">
      <c r="A75" s="155">
        <f t="shared" si="17"/>
        <v>17</v>
      </c>
      <c r="B75" s="157" t="s">
        <v>136</v>
      </c>
      <c r="C75" s="156">
        <v>43016</v>
      </c>
      <c r="D75" s="135"/>
      <c r="E75" s="136"/>
      <c r="F75" s="137">
        <f t="shared" si="13"/>
        <v>0</v>
      </c>
      <c r="G75" s="137">
        <f t="shared" si="14"/>
        <v>0</v>
      </c>
      <c r="H75" s="137">
        <f t="shared" si="15"/>
        <v>0</v>
      </c>
      <c r="I75" s="137">
        <f t="shared" si="16"/>
        <v>0</v>
      </c>
      <c r="J75" s="148">
        <v>6016</v>
      </c>
    </row>
    <row r="76" spans="1:10" ht="15">
      <c r="A76" s="155">
        <f t="shared" si="17"/>
        <v>18</v>
      </c>
      <c r="B76" s="157" t="s">
        <v>137</v>
      </c>
      <c r="C76" s="156">
        <v>43017</v>
      </c>
      <c r="D76" s="135"/>
      <c r="E76" s="136"/>
      <c r="F76" s="137">
        <f t="shared" si="13"/>
        <v>0</v>
      </c>
      <c r="G76" s="137">
        <f t="shared" si="14"/>
        <v>0</v>
      </c>
      <c r="H76" s="137">
        <f t="shared" si="15"/>
        <v>0</v>
      </c>
      <c r="I76" s="137">
        <f t="shared" si="16"/>
        <v>0</v>
      </c>
      <c r="J76" s="148">
        <v>6017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Jugoelektro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MSGW</cp:lastModifiedBy>
  <cp:lastPrinted>2010-02-11T10:35:54Z</cp:lastPrinted>
  <dcterms:created xsi:type="dcterms:W3CDTF">2008-02-05T10:13:17Z</dcterms:created>
  <dcterms:modified xsi:type="dcterms:W3CDTF">2010-02-11T12:41:24Z</dcterms:modified>
  <cp:category/>
  <cp:version/>
  <cp:contentType/>
  <cp:contentStatus/>
</cp:coreProperties>
</file>