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070" activeTab="0"/>
  </bookViews>
  <sheets>
    <sheet name="Otpremnica" sheetId="1" r:id="rId1"/>
    <sheet name="Lager" sheetId="2" r:id="rId2"/>
    <sheet name="Inventar" sheetId="3" r:id="rId3"/>
    <sheet name="Zaduzenje" sheetId="4" r:id="rId4"/>
    <sheet name="Razduzivanje" sheetId="5" r:id="rId5"/>
  </sheets>
  <definedNames>
    <definedName name="Artikli">'Lager'!$A$1:$F$301</definedName>
    <definedName name="linije">'Inventar'!$D$2:$D$12</definedName>
    <definedName name="palete12">'Lager'!$H$2:$O$302</definedName>
    <definedName name="palete302">'Lager'!$H$2:$O$302</definedName>
    <definedName name="_xlnm.Print_Area" localSheetId="0">'Otpremnica'!$A$1:$J$73</definedName>
    <definedName name="_xlnm.Print_Area" localSheetId="4">'Razduzivanje'!$C$1:$J$30</definedName>
    <definedName name="skladistari">'Inventar'!$F$2:$F$10</definedName>
    <definedName name="vozaci">'Inventar'!$B$2:$B$9</definedName>
    <definedName name="vozila13">'Inventar'!$H$2:$H$15</definedName>
  </definedNames>
  <calcPr fullCalcOnLoad="1"/>
</workbook>
</file>

<file path=xl/sharedStrings.xml><?xml version="1.0" encoding="utf-8"?>
<sst xmlns="http://schemas.openxmlformats.org/spreadsheetml/2006/main" count="596" uniqueCount="334">
  <si>
    <t>O T P R E M N I C A :</t>
  </si>
  <si>
    <t>Mjesto istovara:</t>
  </si>
  <si>
    <t>Redni broj</t>
  </si>
  <si>
    <t>Naziv proizvoda</t>
  </si>
  <si>
    <t>Šifra</t>
  </si>
  <si>
    <t>Količina</t>
  </si>
  <si>
    <t>Jed.mijere</t>
  </si>
  <si>
    <t>Težina po jed. mjere u kg</t>
  </si>
  <si>
    <t>Suma u kg</t>
  </si>
  <si>
    <t>Bar kod</t>
  </si>
  <si>
    <t>Kod</t>
  </si>
  <si>
    <t>Artikl</t>
  </si>
  <si>
    <t>Tež.po.jed.mjere</t>
  </si>
  <si>
    <t>JM</t>
  </si>
  <si>
    <t>BarKod</t>
  </si>
  <si>
    <t>KODOVI</t>
  </si>
  <si>
    <t>NAZIV PROIZVODA</t>
  </si>
  <si>
    <t>Na paleti</t>
  </si>
  <si>
    <t>kol. Po paleti</t>
  </si>
  <si>
    <t xml:space="preserve">potrebno paleta </t>
  </si>
  <si>
    <t>lit</t>
  </si>
  <si>
    <t>kom</t>
  </si>
  <si>
    <t>karton</t>
  </si>
  <si>
    <t>kg</t>
  </si>
  <si>
    <t>kanta</t>
  </si>
  <si>
    <t xml:space="preserve"> kom</t>
  </si>
  <si>
    <t>kar</t>
  </si>
  <si>
    <t>unesi šifru</t>
  </si>
  <si>
    <t>"upiši proizvod"</t>
  </si>
  <si>
    <t>upisi tezinu po jed mijere</t>
  </si>
  <si>
    <t>upisi jed mijere</t>
  </si>
  <si>
    <t>V O Z A Č I</t>
  </si>
  <si>
    <t>L I N I J E</t>
  </si>
  <si>
    <t xml:space="preserve">S K L A D I Š T A R I </t>
  </si>
  <si>
    <t>Vozač:</t>
  </si>
  <si>
    <t>Skladištar:</t>
  </si>
  <si>
    <t>V O Z I L A</t>
  </si>
  <si>
    <t>Neto težina:</t>
  </si>
  <si>
    <t>Btt:</t>
  </si>
  <si>
    <t>Paleta:</t>
  </si>
  <si>
    <t>kart</t>
  </si>
  <si>
    <t>Robu primio:</t>
  </si>
  <si>
    <t>Matični broj ili Lk.br:</t>
  </si>
  <si>
    <t>br-</t>
  </si>
  <si>
    <t>Datum:</t>
  </si>
  <si>
    <t>Broj otpremnice:</t>
  </si>
  <si>
    <t>Linija:</t>
  </si>
  <si>
    <t>suma kg</t>
  </si>
  <si>
    <t>odvezao</t>
  </si>
  <si>
    <t>vozilo</t>
  </si>
  <si>
    <t>skladistar</t>
  </si>
  <si>
    <t>paleta:</t>
  </si>
  <si>
    <t>kg ukupno u btt: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</si>
  <si>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</si>
  <si>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</si>
  <si>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</si>
  <si>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</si>
  <si>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</si>
  <si>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</si>
  <si>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</si>
  <si>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</si>
  <si>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</si>
  <si>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</si>
  <si>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</si>
  <si>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</si>
  <si>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</si>
  <si>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</si>
  <si>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</si>
  <si>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</si>
  <si>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</si>
  <si>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</si>
  <si>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</si>
  <si>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</si>
  <si>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</si>
  <si>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</si>
  <si>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</si>
  <si>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</si>
  <si>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</si>
  <si>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</si>
  <si>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</si>
  <si>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</si>
  <si>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</si>
  <si>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</si>
  <si>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U cilju stalnog unapređivanja naše daljnje saradnje, zamoljavamo vas da nam ambalažu uredno i na vrijeme vraćate!, kako vam istu nebi zaračunavali po tržišnim cijenama. Unapred HVALA</t>
  </si>
  <si>
    <t>Eventualni dug paleta:</t>
  </si>
  <si>
    <t>Palete vraćene po otpremnici br/kolicina:</t>
  </si>
  <si>
    <t>Carinski tarifni brojevi:</t>
  </si>
  <si>
    <t>Palete</t>
  </si>
  <si>
    <t>Vozač</t>
  </si>
  <si>
    <t>STANJE LAGERA</t>
  </si>
  <si>
    <t>Male gajbe</t>
  </si>
  <si>
    <t>Karton</t>
  </si>
  <si>
    <t>Velike Gajbe</t>
  </si>
  <si>
    <t>Bijele Gajbe</t>
  </si>
  <si>
    <t>M.G kolicina</t>
  </si>
  <si>
    <t>B.G kolicina</t>
  </si>
  <si>
    <t>V.G kolicina</t>
  </si>
  <si>
    <t>Gajbe Sir</t>
  </si>
  <si>
    <t>G.S kolicina</t>
  </si>
  <si>
    <t>TOTAL</t>
  </si>
  <si>
    <t>Grand</t>
  </si>
  <si>
    <t>GV1</t>
  </si>
  <si>
    <t>GP1</t>
  </si>
  <si>
    <t>GM1</t>
  </si>
  <si>
    <t>GS1</t>
  </si>
  <si>
    <t>Br.otpremnice</t>
  </si>
  <si>
    <t>Datum</t>
  </si>
  <si>
    <t xml:space="preserve">Zaduženje gajbi </t>
  </si>
  <si>
    <t>Total GV1</t>
  </si>
  <si>
    <t>TOTAL PO VOZAČIMA</t>
  </si>
  <si>
    <t>Total GP1</t>
  </si>
  <si>
    <t>Total GS1</t>
  </si>
  <si>
    <t>Total GM1</t>
  </si>
  <si>
    <t>By Ovuka Goran</t>
  </si>
  <si>
    <t>Vozilo:</t>
  </si>
  <si>
    <t>/09</t>
  </si>
  <si>
    <t>Razduženje vozača</t>
  </si>
  <si>
    <t>GAJBE:</t>
  </si>
  <si>
    <t>GV1:</t>
  </si>
  <si>
    <t>GP1:</t>
  </si>
  <si>
    <t>GS1:</t>
  </si>
  <si>
    <t>GM1:</t>
  </si>
  <si>
    <t>Palete:</t>
  </si>
  <si>
    <t>Kom</t>
  </si>
  <si>
    <t>Za tačnost podataka odg. lice</t>
  </si>
  <si>
    <t>Dana:</t>
  </si>
  <si>
    <t>Potpis:</t>
  </si>
  <si>
    <t>Odg.lice</t>
  </si>
  <si>
    <t>Po broju otpremnice:</t>
  </si>
  <si>
    <t>Nediraj u ovo ispod</t>
  </si>
  <si>
    <r>
      <t>Prilikom unosenja podataka &gt;</t>
    </r>
    <r>
      <rPr>
        <b/>
        <sz val="12"/>
        <color indexed="46"/>
        <rFont val="Arial"/>
        <family val="2"/>
      </rPr>
      <t>obavezno</t>
    </r>
    <r>
      <rPr>
        <b/>
        <sz val="12"/>
        <color indexed="9"/>
        <rFont val="Arial"/>
        <family val="2"/>
      </rPr>
      <t>&lt; koristi negativan broj. Znaci, ako vrati 10 gajbi kucas    "-10"</t>
    </r>
  </si>
  <si>
    <t>luka</t>
  </si>
  <si>
    <t>marko</t>
  </si>
  <si>
    <t>janko</t>
  </si>
  <si>
    <t>srboljub</t>
  </si>
  <si>
    <t>linija1</t>
  </si>
  <si>
    <t>linija2</t>
  </si>
  <si>
    <t>linija3</t>
  </si>
  <si>
    <t>sloba</t>
  </si>
  <si>
    <t>igor</t>
  </si>
  <si>
    <t>mrdja</t>
  </si>
  <si>
    <t>slavko</t>
  </si>
  <si>
    <t>115t215</t>
  </si>
  <si>
    <t>115t216</t>
  </si>
  <si>
    <t>115t217</t>
  </si>
  <si>
    <t>115t218</t>
  </si>
  <si>
    <t>115t219</t>
  </si>
  <si>
    <t>proizvod1</t>
  </si>
  <si>
    <t>proizvod2</t>
  </si>
  <si>
    <t>proizvod3</t>
  </si>
  <si>
    <t>proizvod4</t>
  </si>
  <si>
    <t>proizvod5</t>
  </si>
  <si>
    <t>proizvod6</t>
  </si>
  <si>
    <t>proizvod7</t>
  </si>
  <si>
    <t>proizvod8</t>
  </si>
  <si>
    <t>proizvod9</t>
  </si>
  <si>
    <t>proizvod10</t>
  </si>
  <si>
    <t>proizvod11</t>
  </si>
  <si>
    <t>proizvod12</t>
  </si>
  <si>
    <t>proizvod13</t>
  </si>
  <si>
    <t>proizvod14</t>
  </si>
  <si>
    <t>proizvod15</t>
  </si>
  <si>
    <t>proizvod16</t>
  </si>
  <si>
    <t>proizvod17</t>
  </si>
  <si>
    <t>proizvod18</t>
  </si>
  <si>
    <t>proizvod19</t>
  </si>
  <si>
    <t>proizvod20</t>
  </si>
  <si>
    <t>proizvod21</t>
  </si>
  <si>
    <t>proizvod22</t>
  </si>
  <si>
    <t>proizvod23</t>
  </si>
  <si>
    <t>proizvod24</t>
  </si>
  <si>
    <t>proizvod25</t>
  </si>
  <si>
    <t>proizvod26</t>
  </si>
  <si>
    <t>proizvod27</t>
  </si>
  <si>
    <t>proizvod28</t>
  </si>
  <si>
    <t>proizvod29</t>
  </si>
  <si>
    <t>proizvod30</t>
  </si>
  <si>
    <t>proizvod31</t>
  </si>
  <si>
    <t>proizvod32</t>
  </si>
  <si>
    <t>proizvod33</t>
  </si>
  <si>
    <t>proizvod34</t>
  </si>
  <si>
    <t>proizvod35</t>
  </si>
  <si>
    <t>proizvod36</t>
  </si>
  <si>
    <t>proizvod37</t>
  </si>
  <si>
    <t>proizvod38</t>
  </si>
  <si>
    <t>proizvod39</t>
  </si>
  <si>
    <t>proizvod40</t>
  </si>
  <si>
    <t>proizvod41</t>
  </si>
  <si>
    <t>proizvod42</t>
  </si>
  <si>
    <t>proizvod43</t>
  </si>
  <si>
    <t>proizvod44</t>
  </si>
  <si>
    <t>proizvod45</t>
  </si>
  <si>
    <t>proizvod46</t>
  </si>
  <si>
    <t>proizvod47</t>
  </si>
  <si>
    <t>proizvod48</t>
  </si>
  <si>
    <t>proizvod49</t>
  </si>
  <si>
    <t>proizvod50</t>
  </si>
  <si>
    <t>proizvod51</t>
  </si>
  <si>
    <t>proizvod52</t>
  </si>
  <si>
    <t>proizvod53</t>
  </si>
  <si>
    <t>proizvod54</t>
  </si>
  <si>
    <t>proizvod55</t>
  </si>
  <si>
    <t>proizvod56</t>
  </si>
  <si>
    <t>proizvod57</t>
  </si>
  <si>
    <t>proizvod58</t>
  </si>
  <si>
    <t>proizvod59</t>
  </si>
  <si>
    <t>proizvod60</t>
  </si>
  <si>
    <t>proizvod61</t>
  </si>
  <si>
    <t>proizvod62</t>
  </si>
  <si>
    <t>proizvod63</t>
  </si>
  <si>
    <t>proizvod64</t>
  </si>
  <si>
    <t>proizvod65</t>
  </si>
  <si>
    <t>proizvod66</t>
  </si>
  <si>
    <t>proizvod67</t>
  </si>
  <si>
    <t>proizvod68</t>
  </si>
  <si>
    <t>proizvod69</t>
  </si>
  <si>
    <t>proizvod70</t>
  </si>
  <si>
    <t>proizvod71</t>
  </si>
  <si>
    <t>proizvod72</t>
  </si>
  <si>
    <t>proizvod73</t>
  </si>
  <si>
    <t>proizvod74</t>
  </si>
  <si>
    <t>proizvod75</t>
  </si>
  <si>
    <t>proizvod76</t>
  </si>
  <si>
    <t>proizvod77</t>
  </si>
  <si>
    <t>proizvod78</t>
  </si>
  <si>
    <t>proizvod79</t>
  </si>
  <si>
    <t>proizvod80</t>
  </si>
  <si>
    <t>proizvod81</t>
  </si>
  <si>
    <t>proizvod82</t>
  </si>
  <si>
    <t>proizvod83</t>
  </si>
  <si>
    <t>proizvod84</t>
  </si>
  <si>
    <t>proizvod85</t>
  </si>
  <si>
    <t>proizvod86</t>
  </si>
  <si>
    <t>proizvod87</t>
  </si>
  <si>
    <t>proizvod88</t>
  </si>
  <si>
    <t>proizvod89</t>
  </si>
  <si>
    <t>proizvod90</t>
  </si>
  <si>
    <t>proizvod91</t>
  </si>
  <si>
    <t>proizvod92</t>
  </si>
  <si>
    <t>proizvod93</t>
  </si>
  <si>
    <t>proizvod94</t>
  </si>
  <si>
    <t>proizvod95</t>
  </si>
  <si>
    <t>proizvod96</t>
  </si>
  <si>
    <t>proizvod97</t>
  </si>
  <si>
    <t>proizvod98</t>
  </si>
  <si>
    <t>proizvod99</t>
  </si>
  <si>
    <t>proizvod100</t>
  </si>
  <si>
    <t>proizvod101</t>
  </si>
  <si>
    <t>proizvod102</t>
  </si>
  <si>
    <t>proizvod103</t>
  </si>
  <si>
    <t>proizvod104</t>
  </si>
  <si>
    <t>proizvod105</t>
  </si>
  <si>
    <t>proizvod106</t>
  </si>
  <si>
    <t>proizvod107</t>
  </si>
  <si>
    <t>proizvod108</t>
  </si>
  <si>
    <t>proizvod109</t>
  </si>
  <si>
    <t>proizvod110</t>
  </si>
  <si>
    <t>proizvod111</t>
  </si>
  <si>
    <t>proizvod112</t>
  </si>
  <si>
    <t>proizvod113</t>
  </si>
  <si>
    <t>proizvod114</t>
  </si>
  <si>
    <t>proizvod115</t>
  </si>
  <si>
    <t>proizvod116</t>
  </si>
  <si>
    <t>proizvod117</t>
  </si>
  <si>
    <t>proizvod118</t>
  </si>
  <si>
    <t>proizvod119</t>
  </si>
  <si>
    <t>proizvod120</t>
  </si>
  <si>
    <t>proizvod121</t>
  </si>
  <si>
    <t>proizvod122</t>
  </si>
  <si>
    <t>proizvod123</t>
  </si>
  <si>
    <t>proizvod124</t>
  </si>
  <si>
    <t>proizvod125</t>
  </si>
  <si>
    <t>proizvod126</t>
  </si>
  <si>
    <t>proizvod127</t>
  </si>
  <si>
    <t>proizvod128</t>
  </si>
  <si>
    <t>proizvod129</t>
  </si>
  <si>
    <t>proizvod130</t>
  </si>
  <si>
    <t>proizvod131</t>
  </si>
  <si>
    <t>proizvod132</t>
  </si>
  <si>
    <t>proizvod133</t>
  </si>
  <si>
    <t>proizvod134</t>
  </si>
  <si>
    <t>proizvod135</t>
  </si>
  <si>
    <t>proizvod136</t>
  </si>
  <si>
    <t>proizvod137</t>
  </si>
  <si>
    <t>proizvod138</t>
  </si>
  <si>
    <t>proizvod139</t>
  </si>
  <si>
    <t>proizvod140</t>
  </si>
  <si>
    <t>proizvod141</t>
  </si>
  <si>
    <t>proizvod142</t>
  </si>
  <si>
    <t>proizvod143</t>
  </si>
  <si>
    <t>proizvod144</t>
  </si>
  <si>
    <t>proizvod145</t>
  </si>
  <si>
    <t>proizvod146</t>
  </si>
  <si>
    <t>proizvod147</t>
  </si>
  <si>
    <t>proizvod148</t>
  </si>
  <si>
    <t>proizvod149</t>
  </si>
  <si>
    <t>proizvod150</t>
  </si>
  <si>
    <t>proizvod151</t>
  </si>
  <si>
    <t>proizvod152</t>
  </si>
  <si>
    <t>proizvod153</t>
  </si>
  <si>
    <t>proizvod154</t>
  </si>
  <si>
    <t>proizvod155</t>
  </si>
  <si>
    <t>proizvod156</t>
  </si>
  <si>
    <t>proizvod157</t>
  </si>
  <si>
    <t>proizvod158</t>
  </si>
  <si>
    <t>proizvod159</t>
  </si>
  <si>
    <t>proizvod160</t>
  </si>
  <si>
    <t>proizvod161</t>
  </si>
  <si>
    <t>proizvod162</t>
  </si>
  <si>
    <t>proizvod163</t>
  </si>
  <si>
    <t>proizvod164</t>
  </si>
  <si>
    <t>proizvod165</t>
  </si>
  <si>
    <t>proizvod166</t>
  </si>
  <si>
    <t>proizvod167</t>
  </si>
  <si>
    <t>proizvod168</t>
  </si>
  <si>
    <t>proizvod169</t>
  </si>
  <si>
    <t>proizvod170</t>
  </si>
  <si>
    <t>proizvod171</t>
  </si>
  <si>
    <t>proizvod172</t>
  </si>
  <si>
    <t>proizvod173</t>
  </si>
  <si>
    <t>proizvod174</t>
  </si>
  <si>
    <t>proizvod175</t>
  </si>
  <si>
    <t>proizvod176</t>
  </si>
  <si>
    <t>proizvod177</t>
  </si>
  <si>
    <t>proizvod178</t>
  </si>
  <si>
    <t>proizvod179</t>
  </si>
  <si>
    <t>proizvod180</t>
  </si>
  <si>
    <t>proizvod181</t>
  </si>
  <si>
    <t>proizvod182</t>
  </si>
  <si>
    <t>proizvod183</t>
  </si>
  <si>
    <t>proizvod184</t>
  </si>
  <si>
    <t>167k</t>
  </si>
  <si>
    <t>168k</t>
  </si>
  <si>
    <t>169k</t>
  </si>
</sst>
</file>

<file path=xl/styles.xml><?xml version="1.0" encoding="utf-8"?>
<styleSheet xmlns="http://schemas.openxmlformats.org/spreadsheetml/2006/main">
  <numFmts count="5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\.\ mmmm\ yyyy"/>
    <numFmt numFmtId="173" formatCode="dd/mm/yy;@"/>
    <numFmt numFmtId="174" formatCode="d/\ m/\ yyyy;@"/>
    <numFmt numFmtId="175" formatCode="#,000&quot;kg&quot;"/>
    <numFmt numFmtId="176" formatCode="0.0"/>
    <numFmt numFmtId="177" formatCode="0&quot;kg&quot;"/>
    <numFmt numFmtId="178" formatCode="0.00_ ;[Red]\-0.00\ "/>
    <numFmt numFmtId="179" formatCode="0.00&quot;kg&quot;"/>
    <numFmt numFmtId="180" formatCode="#&quot;kg&quot;"/>
    <numFmt numFmtId="181" formatCode="[$-81A]dddd\,\ d/\ mmmm\ yyyy;@"/>
    <numFmt numFmtId="182" formatCode="0&quot;/09&quot;"/>
    <numFmt numFmtId="183" formatCode="0.00\ &quot;paleta&quot;"/>
    <numFmt numFmtId="184" formatCode="yyyy\-mm\-dd;@"/>
    <numFmt numFmtId="185" formatCode="dddd\-dd\-mmmm\-yy"/>
    <numFmt numFmtId="186" formatCode="dddd\,\ dd\,\ mmmm\,\ yyyy"/>
    <numFmt numFmtId="187" formatCode="dddd\,dd\,mmmm\,yyyy"/>
    <numFmt numFmtId="188" formatCode="ddd\,dd\,mm\,yy"/>
    <numFmt numFmtId="189" formatCode="dddmmyyyy"/>
    <numFmt numFmtId="190" formatCode="dd\-mm\-yyyy"/>
    <numFmt numFmtId="191" formatCode="d/m/yy;@"/>
    <numFmt numFmtId="192" formatCode="#,000\ &quot;Kom&quot;"/>
    <numFmt numFmtId="193" formatCode="#,000\ &quot;lit&quot;"/>
    <numFmt numFmtId="194" formatCode="#,000\ &quot;kartona&quot;"/>
    <numFmt numFmtId="195" formatCode="#,000\ &quot;kanta&quot;"/>
    <numFmt numFmtId="196" formatCode="dd\-\-mmmm\-\-dddd\-\-yy\-\-"/>
    <numFmt numFmtId="197" formatCode="0\ &quot;gajbi&quot;"/>
    <numFmt numFmtId="198" formatCode="dd\-mm\-yy\-&quot;br.otp-&quot;"/>
    <numFmt numFmtId="199" formatCode="General&quot;-&quot;"/>
    <numFmt numFmtId="200" formatCode="000&quot;-&quot;"/>
    <numFmt numFmtId="201" formatCode="&quot;-&quot;00"/>
    <numFmt numFmtId="202" formatCode="\-00"/>
    <numFmt numFmtId="203" formatCode="0_ ;[Red]\-0\ "/>
    <numFmt numFmtId="204" formatCode="\-\ 00"/>
    <numFmt numFmtId="205" formatCode="0_ ;\-0\ "/>
    <numFmt numFmtId="206" formatCode="#,##\-0"/>
    <numFmt numFmtId="207" formatCode="&quot;-00&quot;"/>
    <numFmt numFmtId="208" formatCode="[$-409]d\-mmm\-yy;@"/>
    <numFmt numFmtId="209" formatCode="[$-409]dd\-mmm\-yy;@"/>
    <numFmt numFmtId="210" formatCode="mmm/yyyy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i/>
      <sz val="12"/>
      <name val="Arial"/>
      <family val="2"/>
    </font>
    <font>
      <sz val="10"/>
      <name val="Linije"/>
      <family val="0"/>
    </font>
    <font>
      <i/>
      <sz val="14"/>
      <name val="Arial"/>
      <family val="2"/>
    </font>
    <font>
      <sz val="14"/>
      <name val="Arial"/>
      <family val="2"/>
    </font>
    <font>
      <b/>
      <sz val="32"/>
      <name val="Arial"/>
      <family val="2"/>
    </font>
    <font>
      <sz val="10"/>
      <color indexed="10"/>
      <name val="Arial"/>
      <family val="0"/>
    </font>
    <font>
      <sz val="24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0"/>
    </font>
    <font>
      <b/>
      <sz val="16"/>
      <color indexed="48"/>
      <name val="Arial"/>
      <family val="2"/>
    </font>
    <font>
      <b/>
      <sz val="26"/>
      <color indexed="9"/>
      <name val="Arial"/>
      <family val="2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45"/>
      <name val="Arial"/>
      <family val="0"/>
    </font>
    <font>
      <sz val="10"/>
      <color indexed="9"/>
      <name val="Arial"/>
      <family val="0"/>
    </font>
    <font>
      <b/>
      <i/>
      <sz val="14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22"/>
      <name val="Arial"/>
      <family val="0"/>
    </font>
    <font>
      <sz val="14"/>
      <name val="Times New Roman"/>
      <family val="1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6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40"/>
        <bgColor indexed="62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dotted"/>
      <right style="dotted"/>
      <top style="dotted"/>
      <bottom style="dott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 style="thick"/>
    </border>
    <border>
      <left>
        <color indexed="63"/>
      </left>
      <right style="double">
        <color indexed="33"/>
      </right>
      <top>
        <color indexed="63"/>
      </top>
      <bottom style="thick"/>
    </border>
    <border>
      <left style="double">
        <color indexed="3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33"/>
      </right>
      <top>
        <color indexed="63"/>
      </top>
      <bottom style="medium"/>
    </border>
    <border>
      <left>
        <color indexed="63"/>
      </left>
      <right style="double">
        <color indexed="33"/>
      </right>
      <top>
        <color indexed="63"/>
      </top>
      <bottom style="double">
        <color indexed="3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medium">
        <color indexed="3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 style="double">
        <color indexed="33"/>
      </right>
      <top style="medium">
        <color indexed="33"/>
      </top>
      <bottom style="medium">
        <color indexed="3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  <border>
      <left style="double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174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0" fillId="2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 wrapText="1"/>
      <protection/>
    </xf>
    <xf numFmtId="1" fontId="8" fillId="4" borderId="0" xfId="0" applyNumberFormat="1" applyFont="1" applyFill="1" applyBorder="1" applyAlignment="1" applyProtection="1">
      <alignment horizontal="center" wrapText="1"/>
      <protection/>
    </xf>
    <xf numFmtId="49" fontId="8" fillId="3" borderId="0" xfId="0" applyNumberFormat="1" applyFont="1" applyFill="1" applyBorder="1" applyAlignment="1" applyProtection="1">
      <alignment horizontal="center" wrapText="1"/>
      <protection/>
    </xf>
    <xf numFmtId="49" fontId="0" fillId="3" borderId="0" xfId="0" applyNumberFormat="1" applyFont="1" applyFill="1" applyBorder="1" applyAlignment="1" applyProtection="1">
      <alignment horizontal="center" vertical="center"/>
      <protection/>
    </xf>
    <xf numFmtId="49" fontId="0" fillId="3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 vertical="center" wrapText="1"/>
      <protection/>
    </xf>
    <xf numFmtId="2" fontId="8" fillId="4" borderId="0" xfId="0" applyNumberFormat="1" applyFont="1" applyFill="1" applyBorder="1" applyAlignment="1" applyProtection="1">
      <alignment horizontal="center" vertical="center" wrapText="1"/>
      <protection/>
    </xf>
    <xf numFmtId="2" fontId="0" fillId="4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center" wrapText="1"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1" fontId="0" fillId="4" borderId="0" xfId="0" applyNumberFormat="1" applyFont="1" applyFill="1" applyBorder="1" applyAlignment="1" applyProtection="1">
      <alignment horizontal="center" vertical="center"/>
      <protection/>
    </xf>
    <xf numFmtId="1" fontId="0" fillId="4" borderId="0" xfId="0" applyNumberFormat="1" applyFont="1" applyFill="1" applyBorder="1" applyAlignment="1" applyProtection="1">
      <alignment horizontal="center"/>
      <protection/>
    </xf>
    <xf numFmtId="1" fontId="0" fillId="4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shrinkToFi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5" fillId="5" borderId="1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0" fontId="0" fillId="7" borderId="0" xfId="0" applyFont="1" applyFill="1" applyBorder="1" applyAlignment="1" applyProtection="1">
      <alignment horizontal="left" wrapText="1"/>
      <protection/>
    </xf>
    <xf numFmtId="0" fontId="1" fillId="8" borderId="0" xfId="0" applyFont="1" applyFill="1" applyBorder="1" applyAlignment="1" applyProtection="1">
      <alignment horizontal="left"/>
      <protection/>
    </xf>
    <xf numFmtId="0" fontId="0" fillId="6" borderId="2" xfId="0" applyFont="1" applyFill="1" applyBorder="1" applyAlignment="1" applyProtection="1">
      <alignment horizontal="left" shrinkToFit="1"/>
      <protection/>
    </xf>
    <xf numFmtId="0" fontId="0" fillId="2" borderId="3" xfId="0" applyFont="1" applyFill="1" applyBorder="1" applyAlignment="1" applyProtection="1">
      <alignment horizontal="left"/>
      <protection/>
    </xf>
    <xf numFmtId="0" fontId="0" fillId="7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0" fillId="8" borderId="4" xfId="0" applyFont="1" applyFill="1" applyBorder="1" applyAlignment="1" applyProtection="1">
      <alignment horizontal="left"/>
      <protection/>
    </xf>
    <xf numFmtId="0" fontId="0" fillId="6" borderId="5" xfId="0" applyFont="1" applyFill="1" applyBorder="1" applyAlignment="1" applyProtection="1">
      <alignment horizontal="left" shrinkToFit="1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7" borderId="6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8" borderId="7" xfId="0" applyFont="1" applyFill="1" applyBorder="1" applyAlignment="1" applyProtection="1">
      <alignment horizontal="left"/>
      <protection/>
    </xf>
    <xf numFmtId="1" fontId="0" fillId="7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1" fontId="0" fillId="8" borderId="7" xfId="0" applyNumberFormat="1" applyFont="1" applyFill="1" applyBorder="1" applyAlignment="1" applyProtection="1">
      <alignment horizontal="left"/>
      <protection/>
    </xf>
    <xf numFmtId="0" fontId="0" fillId="6" borderId="8" xfId="0" applyFont="1" applyFill="1" applyBorder="1" applyAlignment="1" applyProtection="1">
      <alignment horizontal="left" shrinkToFit="1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7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8" borderId="10" xfId="0" applyFont="1" applyFill="1" applyBorder="1" applyAlignment="1" applyProtection="1">
      <alignment horizontal="left"/>
      <protection/>
    </xf>
    <xf numFmtId="2" fontId="0" fillId="4" borderId="0" xfId="0" applyNumberFormat="1" applyFont="1" applyFill="1" applyBorder="1" applyAlignment="1" applyProtection="1">
      <alignment horizontal="center" vertical="center"/>
      <protection/>
    </xf>
    <xf numFmtId="49" fontId="0" fillId="3" borderId="0" xfId="0" applyNumberFormat="1" applyFont="1" applyFill="1" applyBorder="1" applyAlignment="1" applyProtection="1">
      <alignment horizontal="center"/>
      <protection/>
    </xf>
    <xf numFmtId="1" fontId="0" fillId="4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 vertical="center"/>
      <protection/>
    </xf>
    <xf numFmtId="1" fontId="0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3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left"/>
      <protection/>
    </xf>
    <xf numFmtId="179" fontId="12" fillId="3" borderId="12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/>
      <protection/>
    </xf>
    <xf numFmtId="0" fontId="12" fillId="3" borderId="12" xfId="0" applyFont="1" applyFill="1" applyBorder="1" applyAlignment="1" applyProtection="1">
      <alignment horizontal="right"/>
      <protection/>
    </xf>
    <xf numFmtId="183" fontId="12" fillId="3" borderId="12" xfId="0" applyNumberFormat="1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13" fillId="3" borderId="12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9" fillId="3" borderId="15" xfId="0" applyFont="1" applyFill="1" applyBorder="1" applyAlignment="1" applyProtection="1">
      <alignment/>
      <protection locked="0"/>
    </xf>
    <xf numFmtId="0" fontId="29" fillId="3" borderId="1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/>
      <protection locked="0"/>
    </xf>
    <xf numFmtId="0" fontId="30" fillId="3" borderId="0" xfId="0" applyFont="1" applyFill="1" applyBorder="1" applyAlignment="1" applyProtection="1">
      <alignment/>
      <protection/>
    </xf>
    <xf numFmtId="1" fontId="31" fillId="9" borderId="0" xfId="0" applyNumberFormat="1" applyFont="1" applyFill="1" applyBorder="1" applyAlignment="1" applyProtection="1">
      <alignment horizontal="center"/>
      <protection/>
    </xf>
    <xf numFmtId="0" fontId="28" fillId="10" borderId="0" xfId="0" applyFont="1" applyFill="1" applyAlignment="1" applyProtection="1">
      <alignment horizontal="center" vertical="center" wrapText="1"/>
      <protection locked="0"/>
    </xf>
    <xf numFmtId="181" fontId="27" fillId="10" borderId="0" xfId="0" applyNumberFormat="1" applyFont="1" applyFill="1" applyAlignment="1" applyProtection="1">
      <alignment horizontal="center" vertical="center" wrapText="1"/>
      <protection locked="0"/>
    </xf>
    <xf numFmtId="0" fontId="27" fillId="10" borderId="0" xfId="0" applyFont="1" applyFill="1" applyAlignment="1" applyProtection="1">
      <alignment horizontal="center" vertical="center" wrapText="1"/>
      <protection locked="0"/>
    </xf>
    <xf numFmtId="1" fontId="27" fillId="10" borderId="0" xfId="0" applyNumberFormat="1" applyFont="1" applyFill="1" applyAlignment="1" applyProtection="1">
      <alignment horizontal="center" vertical="center" wrapText="1"/>
      <protection locked="0"/>
    </xf>
    <xf numFmtId="1" fontId="27" fillId="10" borderId="0" xfId="0" applyNumberFormat="1" applyFont="1" applyFill="1" applyAlignment="1" applyProtection="1">
      <alignment horizontal="center" vertical="center"/>
      <protection locked="0"/>
    </xf>
    <xf numFmtId="1" fontId="27" fillId="1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10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1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 applyProtection="1">
      <alignment horizontal="center" wrapText="1"/>
      <protection locked="0"/>
    </xf>
    <xf numFmtId="0" fontId="21" fillId="11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2" fontId="0" fillId="4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93" fontId="8" fillId="3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1" fontId="0" fillId="12" borderId="1" xfId="0" applyNumberFormat="1" applyFont="1" applyFill="1" applyBorder="1" applyAlignment="1" applyProtection="1">
      <alignment horizontal="left"/>
      <protection locked="0"/>
    </xf>
    <xf numFmtId="0" fontId="25" fillId="5" borderId="1" xfId="0" applyFont="1" applyFill="1" applyBorder="1" applyAlignment="1" applyProtection="1">
      <alignment horizontal="left"/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13" borderId="1" xfId="0" applyFont="1" applyFill="1" applyBorder="1" applyAlignment="1" applyProtection="1">
      <alignment horizontal="left"/>
      <protection locked="0"/>
    </xf>
    <xf numFmtId="192" fontId="8" fillId="3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194" fontId="8" fillId="3" borderId="0" xfId="0" applyNumberFormat="1" applyFont="1" applyFill="1" applyBorder="1" applyAlignment="1" applyProtection="1">
      <alignment horizontal="center"/>
      <protection locked="0"/>
    </xf>
    <xf numFmtId="1" fontId="8" fillId="12" borderId="1" xfId="0" applyNumberFormat="1" applyFont="1" applyFill="1" applyBorder="1" applyAlignment="1" applyProtection="1">
      <alignment horizontal="center"/>
      <protection locked="0"/>
    </xf>
    <xf numFmtId="1" fontId="8" fillId="12" borderId="1" xfId="0" applyNumberFormat="1" applyFont="1" applyFill="1" applyBorder="1" applyAlignment="1" applyProtection="1">
      <alignment horizontal="left"/>
      <protection locked="0"/>
    </xf>
    <xf numFmtId="175" fontId="8" fillId="3" borderId="0" xfId="0" applyNumberFormat="1" applyFont="1" applyFill="1" applyBorder="1" applyAlignment="1" applyProtection="1">
      <alignment horizontal="center"/>
      <protection locked="0"/>
    </xf>
    <xf numFmtId="195" fontId="8" fillId="3" borderId="0" xfId="0" applyNumberFormat="1" applyFont="1" applyFill="1" applyBorder="1" applyAlignment="1" applyProtection="1">
      <alignment horizontal="center"/>
      <protection locked="0"/>
    </xf>
    <xf numFmtId="192" fontId="8" fillId="3" borderId="0" xfId="0" applyNumberFormat="1" applyFont="1" applyFill="1" applyBorder="1" applyAlignment="1" applyProtection="1">
      <alignment horizontal="center"/>
      <protection locked="0"/>
    </xf>
    <xf numFmtId="193" fontId="8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178" fontId="0" fillId="3" borderId="0" xfId="0" applyNumberFormat="1" applyFont="1" applyFill="1" applyBorder="1" applyAlignment="1" applyProtection="1">
      <alignment horizontal="center"/>
      <protection locked="0"/>
    </xf>
    <xf numFmtId="178" fontId="21" fillId="11" borderId="0" xfId="0" applyNumberFormat="1" applyFont="1" applyFill="1" applyBorder="1" applyAlignment="1" applyProtection="1">
      <alignment horizontal="left"/>
      <protection locked="0"/>
    </xf>
    <xf numFmtId="1" fontId="0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6" borderId="0" xfId="0" applyFont="1" applyFill="1" applyBorder="1" applyAlignment="1" applyProtection="1">
      <alignment horizontal="left" shrinkToFit="1"/>
      <protection locked="0"/>
    </xf>
    <xf numFmtId="0" fontId="0" fillId="7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9" fillId="3" borderId="23" xfId="0" applyFont="1" applyFill="1" applyBorder="1" applyAlignment="1" applyProtection="1">
      <alignment/>
      <protection/>
    </xf>
    <xf numFmtId="0" fontId="29" fillId="3" borderId="15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0" fontId="7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23" fillId="14" borderId="0" xfId="0" applyFont="1" applyFill="1" applyBorder="1" applyAlignment="1" applyProtection="1">
      <alignment/>
      <protection locked="0"/>
    </xf>
    <xf numFmtId="0" fontId="23" fillId="14" borderId="24" xfId="0" applyFont="1" applyFill="1" applyBorder="1" applyAlignment="1" applyProtection="1">
      <alignment/>
      <protection locked="0"/>
    </xf>
    <xf numFmtId="205" fontId="23" fillId="14" borderId="25" xfId="0" applyNumberFormat="1" applyFont="1" applyFill="1" applyBorder="1" applyAlignment="1" applyProtection="1">
      <alignment/>
      <protection locked="0"/>
    </xf>
    <xf numFmtId="0" fontId="33" fillId="14" borderId="26" xfId="0" applyFont="1" applyFill="1" applyBorder="1" applyAlignment="1" applyProtection="1">
      <alignment/>
      <protection/>
    </xf>
    <xf numFmtId="0" fontId="33" fillId="14" borderId="0" xfId="0" applyFont="1" applyFill="1" applyBorder="1" applyAlignment="1" applyProtection="1">
      <alignment/>
      <protection/>
    </xf>
    <xf numFmtId="0" fontId="33" fillId="14" borderId="24" xfId="0" applyFont="1" applyFill="1" applyBorder="1" applyAlignment="1" applyProtection="1">
      <alignment/>
      <protection/>
    </xf>
    <xf numFmtId="0" fontId="23" fillId="14" borderId="26" xfId="0" applyFont="1" applyFill="1" applyBorder="1" applyAlignment="1" applyProtection="1">
      <alignment/>
      <protection/>
    </xf>
    <xf numFmtId="0" fontId="23" fillId="14" borderId="0" xfId="0" applyFont="1" applyFill="1" applyBorder="1" applyAlignment="1" applyProtection="1">
      <alignment/>
      <protection/>
    </xf>
    <xf numFmtId="0" fontId="23" fillId="14" borderId="24" xfId="0" applyFont="1" applyFill="1" applyBorder="1" applyAlignment="1" applyProtection="1">
      <alignment/>
      <protection/>
    </xf>
    <xf numFmtId="0" fontId="23" fillId="14" borderId="27" xfId="0" applyFont="1" applyFill="1" applyBorder="1" applyAlignment="1" applyProtection="1">
      <alignment/>
      <protection/>
    </xf>
    <xf numFmtId="0" fontId="23" fillId="14" borderId="19" xfId="0" applyFont="1" applyFill="1" applyBorder="1" applyAlignment="1" applyProtection="1">
      <alignment/>
      <protection/>
    </xf>
    <xf numFmtId="0" fontId="23" fillId="14" borderId="28" xfId="0" applyFont="1" applyFill="1" applyBorder="1" applyAlignment="1" applyProtection="1">
      <alignment/>
      <protection/>
    </xf>
    <xf numFmtId="0" fontId="23" fillId="14" borderId="29" xfId="0" applyFont="1" applyFill="1" applyBorder="1" applyAlignment="1" applyProtection="1">
      <alignment/>
      <protection/>
    </xf>
    <xf numFmtId="0" fontId="23" fillId="14" borderId="30" xfId="0" applyFont="1" applyFill="1" applyBorder="1" applyAlignment="1" applyProtection="1">
      <alignment/>
      <protection/>
    </xf>
    <xf numFmtId="0" fontId="23" fillId="14" borderId="31" xfId="0" applyFont="1" applyFill="1" applyBorder="1" applyAlignment="1" applyProtection="1">
      <alignment/>
      <protection/>
    </xf>
    <xf numFmtId="205" fontId="23" fillId="14" borderId="0" xfId="0" applyNumberFormat="1" applyFont="1" applyFill="1" applyBorder="1" applyAlignment="1" applyProtection="1">
      <alignment/>
      <protection/>
    </xf>
    <xf numFmtId="0" fontId="23" fillId="14" borderId="32" xfId="0" applyFont="1" applyFill="1" applyBorder="1" applyAlignment="1" applyProtection="1">
      <alignment/>
      <protection/>
    </xf>
    <xf numFmtId="0" fontId="23" fillId="14" borderId="33" xfId="0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23" fillId="15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/>
      <protection locked="0"/>
    </xf>
    <xf numFmtId="0" fontId="24" fillId="8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shrinkToFit="1"/>
      <protection locked="0"/>
    </xf>
    <xf numFmtId="0" fontId="0" fillId="8" borderId="0" xfId="0" applyFill="1" applyAlignment="1" applyProtection="1">
      <alignment shrinkToFit="1"/>
      <protection locked="0"/>
    </xf>
    <xf numFmtId="0" fontId="11" fillId="3" borderId="0" xfId="0" applyFont="1" applyFill="1" applyAlignment="1" applyProtection="1">
      <alignment shrinkToFit="1"/>
      <protection locked="0"/>
    </xf>
    <xf numFmtId="0" fontId="8" fillId="3" borderId="0" xfId="0" applyFont="1" applyFill="1" applyAlignment="1" applyProtection="1">
      <alignment horizontal="center" shrinkToFit="1"/>
      <protection locked="0"/>
    </xf>
    <xf numFmtId="0" fontId="0" fillId="3" borderId="0" xfId="0" applyFill="1" applyAlignment="1" applyProtection="1">
      <alignment horizontal="center" shrinkToFit="1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98" fontId="0" fillId="0" borderId="0" xfId="0" applyNumberFormat="1" applyAlignment="1" applyProtection="1">
      <alignment shrinkToFit="1"/>
      <protection hidden="1"/>
    </xf>
    <xf numFmtId="200" fontId="0" fillId="0" borderId="0" xfId="0" applyNumberFormat="1" applyAlignment="1" applyProtection="1">
      <alignment shrinkToFit="1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81" fontId="0" fillId="0" borderId="0" xfId="0" applyNumberFormat="1" applyAlignment="1" applyProtection="1">
      <alignment horizontal="center"/>
      <protection hidden="1"/>
    </xf>
    <xf numFmtId="1" fontId="0" fillId="3" borderId="34" xfId="0" applyNumberFormat="1" applyFill="1" applyBorder="1" applyAlignment="1" applyProtection="1">
      <alignment horizontal="center"/>
      <protection hidden="1"/>
    </xf>
    <xf numFmtId="1" fontId="0" fillId="3" borderId="35" xfId="0" applyNumberFormat="1" applyFill="1" applyBorder="1" applyAlignment="1" applyProtection="1">
      <alignment horizontal="center"/>
      <protection hidden="1"/>
    </xf>
    <xf numFmtId="1" fontId="0" fillId="3" borderId="36" xfId="0" applyNumberFormat="1" applyFill="1" applyBorder="1" applyAlignment="1" applyProtection="1">
      <alignment horizontal="center"/>
      <protection hidden="1"/>
    </xf>
    <xf numFmtId="1" fontId="0" fillId="0" borderId="37" xfId="0" applyNumberFormat="1" applyBorder="1" applyAlignment="1" applyProtection="1">
      <alignment horizontal="center"/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1" fontId="0" fillId="0" borderId="39" xfId="0" applyNumberFormat="1" applyBorder="1" applyAlignment="1" applyProtection="1">
      <alignment horizontal="center"/>
      <protection hidden="1"/>
    </xf>
    <xf numFmtId="1" fontId="0" fillId="3" borderId="37" xfId="0" applyNumberFormat="1" applyFill="1" applyBorder="1" applyAlignment="1" applyProtection="1">
      <alignment horizontal="center"/>
      <protection hidden="1"/>
    </xf>
    <xf numFmtId="1" fontId="0" fillId="3" borderId="38" xfId="0" applyNumberFormat="1" applyFill="1" applyBorder="1" applyAlignment="1" applyProtection="1">
      <alignment horizontal="center"/>
      <protection hidden="1"/>
    </xf>
    <xf numFmtId="1" fontId="0" fillId="3" borderId="39" xfId="0" applyNumberFormat="1" applyFill="1" applyBorder="1" applyAlignment="1" applyProtection="1">
      <alignment horizontal="center"/>
      <protection hidden="1"/>
    </xf>
    <xf numFmtId="0" fontId="0" fillId="3" borderId="40" xfId="0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1" fontId="0" fillId="0" borderId="42" xfId="0" applyNumberFormat="1" applyBorder="1" applyAlignment="1" applyProtection="1">
      <alignment horizontal="center"/>
      <protection hidden="1"/>
    </xf>
    <xf numFmtId="1" fontId="0" fillId="0" borderId="43" xfId="0" applyNumberFormat="1" applyBorder="1" applyAlignment="1" applyProtection="1">
      <alignment horizontal="center"/>
      <protection hidden="1"/>
    </xf>
    <xf numFmtId="1" fontId="0" fillId="0" borderId="44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1" fontId="0" fillId="0" borderId="46" xfId="0" applyNumberFormat="1" applyBorder="1" applyAlignment="1" applyProtection="1">
      <alignment horizontal="center"/>
      <protection hidden="1"/>
    </xf>
    <xf numFmtId="1" fontId="0" fillId="0" borderId="47" xfId="0" applyNumberFormat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 locked="0"/>
    </xf>
    <xf numFmtId="0" fontId="7" fillId="3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Border="1" applyAlignment="1" applyProtection="1">
      <alignment horizontal="center" wrapText="1"/>
      <protection/>
    </xf>
    <xf numFmtId="1" fontId="18" fillId="0" borderId="12" xfId="0" applyNumberFormat="1" applyFont="1" applyBorder="1" applyAlignment="1" applyProtection="1">
      <alignment horizontal="center" wrapText="1"/>
      <protection/>
    </xf>
    <xf numFmtId="0" fontId="26" fillId="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/>
      <protection/>
    </xf>
    <xf numFmtId="0" fontId="32" fillId="14" borderId="48" xfId="0" applyFont="1" applyFill="1" applyBorder="1" applyAlignment="1" applyProtection="1">
      <alignment horizontal="center"/>
      <protection/>
    </xf>
    <xf numFmtId="0" fontId="32" fillId="14" borderId="49" xfId="0" applyFont="1" applyFill="1" applyBorder="1" applyAlignment="1" applyProtection="1">
      <alignment horizontal="center"/>
      <protection/>
    </xf>
    <xf numFmtId="0" fontId="32" fillId="14" borderId="50" xfId="0" applyFont="1" applyFill="1" applyBorder="1" applyAlignment="1" applyProtection="1">
      <alignment horizontal="center"/>
      <protection/>
    </xf>
    <xf numFmtId="0" fontId="32" fillId="14" borderId="26" xfId="0" applyFont="1" applyFill="1" applyBorder="1" applyAlignment="1" applyProtection="1">
      <alignment horizontal="center"/>
      <protection/>
    </xf>
    <xf numFmtId="0" fontId="32" fillId="14" borderId="0" xfId="0" applyFont="1" applyFill="1" applyBorder="1" applyAlignment="1" applyProtection="1">
      <alignment horizontal="center"/>
      <protection/>
    </xf>
    <xf numFmtId="0" fontId="32" fillId="14" borderId="24" xfId="0" applyFont="1" applyFill="1" applyBorder="1" applyAlignment="1" applyProtection="1">
      <alignment horizontal="center"/>
      <protection/>
    </xf>
    <xf numFmtId="173" fontId="23" fillId="14" borderId="0" xfId="0" applyNumberFormat="1" applyFont="1" applyFill="1" applyBorder="1" applyAlignment="1" applyProtection="1">
      <alignment horizontal="left"/>
      <protection locked="0"/>
    </xf>
    <xf numFmtId="173" fontId="23" fillId="14" borderId="24" xfId="0" applyNumberFormat="1" applyFont="1" applyFill="1" applyBorder="1" applyAlignment="1" applyProtection="1">
      <alignment horizontal="left"/>
      <protection locked="0"/>
    </xf>
    <xf numFmtId="0" fontId="23" fillId="14" borderId="51" xfId="0" applyFont="1" applyFill="1" applyBorder="1" applyAlignment="1" applyProtection="1">
      <alignment horizontal="left" shrinkToFit="1"/>
      <protection locked="0"/>
    </xf>
    <xf numFmtId="0" fontId="23" fillId="14" borderId="52" xfId="0" applyFont="1" applyFill="1" applyBorder="1" applyAlignment="1" applyProtection="1">
      <alignment horizontal="left" shrinkToFit="1"/>
      <protection locked="0"/>
    </xf>
    <xf numFmtId="0" fontId="23" fillId="14" borderId="53" xfId="0" applyFont="1" applyFill="1" applyBorder="1" applyAlignment="1" applyProtection="1">
      <alignment horizontal="left" shrinkToFit="1"/>
      <protection locked="0"/>
    </xf>
    <xf numFmtId="0" fontId="23" fillId="14" borderId="0" xfId="0" applyFont="1" applyFill="1" applyBorder="1" applyAlignment="1" applyProtection="1">
      <alignment horizontal="left" shrinkToFit="1"/>
      <protection locked="0"/>
    </xf>
    <xf numFmtId="0" fontId="23" fillId="14" borderId="24" xfId="0" applyFont="1" applyFill="1" applyBorder="1" applyAlignment="1" applyProtection="1">
      <alignment horizontal="left" shrinkToFit="1"/>
      <protection locked="0"/>
    </xf>
    <xf numFmtId="0" fontId="23" fillId="14" borderId="54" xfId="0" applyFont="1" applyFill="1" applyBorder="1" applyAlignment="1" applyProtection="1">
      <alignment horizontal="center"/>
      <protection locked="0"/>
    </xf>
    <xf numFmtId="0" fontId="23" fillId="14" borderId="55" xfId="0" applyFont="1" applyFill="1" applyBorder="1" applyAlignment="1" applyProtection="1">
      <alignment horizontal="center"/>
      <protection locked="0"/>
    </xf>
    <xf numFmtId="0" fontId="23" fillId="14" borderId="56" xfId="0" applyFont="1" applyFill="1" applyBorder="1" applyAlignment="1" applyProtection="1">
      <alignment horizontal="left" vertical="top" wrapText="1"/>
      <protection/>
    </xf>
    <xf numFmtId="0" fontId="23" fillId="14" borderId="57" xfId="0" applyFont="1" applyFill="1" applyBorder="1" applyAlignment="1" applyProtection="1">
      <alignment horizontal="left" vertical="top" wrapText="1"/>
      <protection/>
    </xf>
    <xf numFmtId="0" fontId="23" fillId="14" borderId="58" xfId="0" applyFont="1" applyFill="1" applyBorder="1" applyAlignment="1" applyProtection="1">
      <alignment horizontal="left" vertical="top" wrapText="1"/>
      <protection/>
    </xf>
    <xf numFmtId="0" fontId="23" fillId="14" borderId="59" xfId="0" applyFont="1" applyFill="1" applyBorder="1" applyAlignment="1" applyProtection="1">
      <alignment horizontal="left" vertical="top" wrapText="1"/>
      <protection/>
    </xf>
    <xf numFmtId="0" fontId="23" fillId="14" borderId="60" xfId="0" applyFont="1" applyFill="1" applyBorder="1" applyAlignment="1" applyProtection="1">
      <alignment horizontal="left" vertical="top" wrapText="1"/>
      <protection/>
    </xf>
    <xf numFmtId="0" fontId="23" fillId="14" borderId="61" xfId="0" applyFont="1" applyFill="1" applyBorder="1" applyAlignment="1" applyProtection="1">
      <alignment horizontal="left" vertical="top" wrapText="1"/>
      <protection/>
    </xf>
    <xf numFmtId="0" fontId="0" fillId="3" borderId="62" xfId="0" applyFill="1" applyBorder="1" applyAlignment="1" applyProtection="1">
      <alignment shrinkToFit="1"/>
      <protection locked="0"/>
    </xf>
    <xf numFmtId="0" fontId="0" fillId="0" borderId="40" xfId="0" applyFill="1" applyBorder="1" applyAlignment="1" applyProtection="1">
      <alignment shrinkToFit="1"/>
      <protection locked="0"/>
    </xf>
    <xf numFmtId="0" fontId="0" fillId="3" borderId="40" xfId="0" applyFill="1" applyBorder="1" applyAlignment="1" applyProtection="1">
      <alignment shrinkToFit="1"/>
      <protection locked="0"/>
    </xf>
    <xf numFmtId="0" fontId="0" fillId="3" borderId="40" xfId="0" applyFill="1" applyBorder="1" applyAlignment="1" applyProtection="1">
      <alignment shrinkToFit="1"/>
      <protection hidden="1"/>
    </xf>
    <xf numFmtId="0" fontId="0" fillId="0" borderId="40" xfId="0" applyFill="1" applyBorder="1" applyAlignment="1" applyProtection="1">
      <alignment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/>
        <i val="0"/>
      </font>
      <fill>
        <patternFill>
          <bgColor rgb="FF99CC00"/>
        </patternFill>
      </fill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0000FF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  <dxf>
      <font>
        <color rgb="FFFF0000"/>
      </font>
      <fill>
        <patternFill>
          <bgColor rgb="FFFFCC99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FFCC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2</xdr:col>
      <xdr:colOff>847725</xdr:colOff>
      <xdr:row>5</xdr:row>
      <xdr:rowOff>95250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1049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5</xdr:col>
      <xdr:colOff>600075</xdr:colOff>
      <xdr:row>5</xdr:row>
      <xdr:rowOff>409575</xdr:rowOff>
    </xdr:from>
    <xdr:ext cx="4000500" cy="657225"/>
    <xdr:sp>
      <xdr:nvSpPr>
        <xdr:cNvPr id="2" name="AutoShape 8"/>
        <xdr:cNvSpPr>
          <a:spLocks/>
        </xdr:cNvSpPr>
      </xdr:nvSpPr>
      <xdr:spPr>
        <a:xfrm>
          <a:off x="8029575" y="1362075"/>
          <a:ext cx="4000500" cy="657225"/>
        </a:xfrm>
        <a:prstGeom prst="bracketPair">
          <a:avLst>
            <a:gd name="adj" fmla="val -797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15</xdr:row>
      <xdr:rowOff>28575</xdr:rowOff>
    </xdr:from>
    <xdr:ext cx="11896725" cy="0"/>
    <xdr:sp>
      <xdr:nvSpPr>
        <xdr:cNvPr id="3" name="Line 9"/>
        <xdr:cNvSpPr>
          <a:spLocks/>
        </xdr:cNvSpPr>
      </xdr:nvSpPr>
      <xdr:spPr>
        <a:xfrm>
          <a:off x="114300" y="4352925"/>
          <a:ext cx="11896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123825</xdr:colOff>
      <xdr:row>5</xdr:row>
      <xdr:rowOff>409575</xdr:rowOff>
    </xdr:from>
    <xdr:ext cx="3486150" cy="0"/>
    <xdr:sp>
      <xdr:nvSpPr>
        <xdr:cNvPr id="4" name="Line 12"/>
        <xdr:cNvSpPr>
          <a:spLocks/>
        </xdr:cNvSpPr>
      </xdr:nvSpPr>
      <xdr:spPr>
        <a:xfrm flipV="1">
          <a:off x="8277225" y="136207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</xdr:col>
      <xdr:colOff>9525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" name="Line 16"/>
        <xdr:cNvSpPr>
          <a:spLocks/>
        </xdr:cNvSpPr>
      </xdr:nvSpPr>
      <xdr:spPr>
        <a:xfrm>
          <a:off x="161925" y="12963525"/>
          <a:ext cx="1190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48</xdr:row>
      <xdr:rowOff>9525</xdr:rowOff>
    </xdr:from>
    <xdr:ext cx="904875" cy="0"/>
    <xdr:sp>
      <xdr:nvSpPr>
        <xdr:cNvPr id="6" name="Line 19"/>
        <xdr:cNvSpPr>
          <a:spLocks/>
        </xdr:cNvSpPr>
      </xdr:nvSpPr>
      <xdr:spPr>
        <a:xfrm flipV="1">
          <a:off x="533400" y="13373100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2</xdr:col>
      <xdr:colOff>57150</xdr:colOff>
      <xdr:row>50</xdr:row>
      <xdr:rowOff>0</xdr:rowOff>
    </xdr:from>
    <xdr:ext cx="904875" cy="0"/>
    <xdr:sp>
      <xdr:nvSpPr>
        <xdr:cNvPr id="7" name="Line 20"/>
        <xdr:cNvSpPr>
          <a:spLocks/>
        </xdr:cNvSpPr>
      </xdr:nvSpPr>
      <xdr:spPr>
        <a:xfrm>
          <a:off x="533400" y="138398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2</xdr:col>
      <xdr:colOff>19050</xdr:colOff>
      <xdr:row>51</xdr:row>
      <xdr:rowOff>219075</xdr:rowOff>
    </xdr:from>
    <xdr:ext cx="923925" cy="0"/>
    <xdr:sp>
      <xdr:nvSpPr>
        <xdr:cNvPr id="8" name="Line 21"/>
        <xdr:cNvSpPr>
          <a:spLocks/>
        </xdr:cNvSpPr>
      </xdr:nvSpPr>
      <xdr:spPr>
        <a:xfrm>
          <a:off x="495300" y="14297025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1</xdr:col>
      <xdr:colOff>304800</xdr:colOff>
      <xdr:row>51</xdr:row>
      <xdr:rowOff>219075</xdr:rowOff>
    </xdr:from>
    <xdr:ext cx="5495925" cy="247650"/>
    <xdr:sp>
      <xdr:nvSpPr>
        <xdr:cNvPr id="9" name="AutoShape 24"/>
        <xdr:cNvSpPr>
          <a:spLocks/>
        </xdr:cNvSpPr>
      </xdr:nvSpPr>
      <xdr:spPr>
        <a:xfrm>
          <a:off x="457200" y="14297025"/>
          <a:ext cx="5495925" cy="2476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50</xdr:row>
      <xdr:rowOff>0</xdr:rowOff>
    </xdr:from>
    <xdr:ext cx="5438775" cy="247650"/>
    <xdr:sp>
      <xdr:nvSpPr>
        <xdr:cNvPr id="10" name="AutoShape 25"/>
        <xdr:cNvSpPr>
          <a:spLocks/>
        </xdr:cNvSpPr>
      </xdr:nvSpPr>
      <xdr:spPr>
        <a:xfrm>
          <a:off x="495300" y="13839825"/>
          <a:ext cx="5438775" cy="2476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48</xdr:row>
      <xdr:rowOff>9525</xdr:rowOff>
    </xdr:from>
    <xdr:ext cx="5467350" cy="238125"/>
    <xdr:sp>
      <xdr:nvSpPr>
        <xdr:cNvPr id="11" name="AutoShape 26"/>
        <xdr:cNvSpPr>
          <a:spLocks/>
        </xdr:cNvSpPr>
      </xdr:nvSpPr>
      <xdr:spPr>
        <a:xfrm>
          <a:off x="495300" y="13373100"/>
          <a:ext cx="5467350" cy="2381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3838575</xdr:colOff>
      <xdr:row>62</xdr:row>
      <xdr:rowOff>152400</xdr:rowOff>
    </xdr:from>
    <xdr:to>
      <xdr:col>2</xdr:col>
      <xdr:colOff>4295775</xdr:colOff>
      <xdr:row>64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4314825" y="1683067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M.P</a:t>
          </a:r>
        </a:p>
      </xdr:txBody>
    </xdr:sp>
    <xdr:clientData/>
  </xdr:twoCellAnchor>
  <xdr:oneCellAnchor>
    <xdr:from>
      <xdr:col>6</xdr:col>
      <xdr:colOff>9525</xdr:colOff>
      <xdr:row>48</xdr:row>
      <xdr:rowOff>28575</xdr:rowOff>
    </xdr:from>
    <xdr:ext cx="3886200" cy="0"/>
    <xdr:sp>
      <xdr:nvSpPr>
        <xdr:cNvPr id="13" name="Line 28"/>
        <xdr:cNvSpPr>
          <a:spLocks/>
        </xdr:cNvSpPr>
      </xdr:nvSpPr>
      <xdr:spPr>
        <a:xfrm flipV="1">
          <a:off x="8162925" y="133921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13</xdr:col>
      <xdr:colOff>457200</xdr:colOff>
      <xdr:row>113</xdr:row>
      <xdr:rowOff>57150</xdr:rowOff>
    </xdr:from>
    <xdr:to>
      <xdr:col>19</xdr:col>
      <xdr:colOff>209550</xdr:colOff>
      <xdr:row>113</xdr:row>
      <xdr:rowOff>57150</xdr:rowOff>
    </xdr:to>
    <xdr:sp>
      <xdr:nvSpPr>
        <xdr:cNvPr id="14" name="Line 30"/>
        <xdr:cNvSpPr>
          <a:spLocks/>
        </xdr:cNvSpPr>
      </xdr:nvSpPr>
      <xdr:spPr>
        <a:xfrm>
          <a:off x="14487525" y="28479750"/>
          <a:ext cx="340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714375</xdr:colOff>
      <xdr:row>50</xdr:row>
      <xdr:rowOff>9525</xdr:rowOff>
    </xdr:from>
    <xdr:ext cx="3848100" cy="0"/>
    <xdr:sp>
      <xdr:nvSpPr>
        <xdr:cNvPr id="15" name="Line 31"/>
        <xdr:cNvSpPr>
          <a:spLocks/>
        </xdr:cNvSpPr>
      </xdr:nvSpPr>
      <xdr:spPr>
        <a:xfrm flipV="1">
          <a:off x="8143875" y="13849350"/>
          <a:ext cx="384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0</xdr:colOff>
      <xdr:row>52</xdr:row>
      <xdr:rowOff>9525</xdr:rowOff>
    </xdr:from>
    <xdr:ext cx="3838575" cy="0"/>
    <xdr:sp>
      <xdr:nvSpPr>
        <xdr:cNvPr id="16" name="Line 32"/>
        <xdr:cNvSpPr>
          <a:spLocks/>
        </xdr:cNvSpPr>
      </xdr:nvSpPr>
      <xdr:spPr>
        <a:xfrm flipV="1">
          <a:off x="8153400" y="14325600"/>
          <a:ext cx="383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561975</xdr:colOff>
      <xdr:row>62</xdr:row>
      <xdr:rowOff>161925</xdr:rowOff>
    </xdr:from>
    <xdr:to>
      <xdr:col>6</xdr:col>
      <xdr:colOff>295275</xdr:colOff>
      <xdr:row>64</xdr:row>
      <xdr:rowOff>152400</xdr:rowOff>
    </xdr:to>
    <xdr:sp>
      <xdr:nvSpPr>
        <xdr:cNvPr id="17" name="AutoShape 33"/>
        <xdr:cNvSpPr>
          <a:spLocks/>
        </xdr:cNvSpPr>
      </xdr:nvSpPr>
      <xdr:spPr>
        <a:xfrm>
          <a:off x="7991475" y="168402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M.P</a:t>
          </a:r>
        </a:p>
      </xdr:txBody>
    </xdr:sp>
    <xdr:clientData/>
  </xdr:twoCellAnchor>
  <xdr:oneCellAnchor>
    <xdr:from>
      <xdr:col>5</xdr:col>
      <xdr:colOff>714375</xdr:colOff>
      <xdr:row>54</xdr:row>
      <xdr:rowOff>219075</xdr:rowOff>
    </xdr:from>
    <xdr:ext cx="3886200" cy="523875"/>
    <xdr:sp>
      <xdr:nvSpPr>
        <xdr:cNvPr id="18" name="AutoShape 37"/>
        <xdr:cNvSpPr>
          <a:spLocks/>
        </xdr:cNvSpPr>
      </xdr:nvSpPr>
      <xdr:spPr>
        <a:xfrm>
          <a:off x="8143875" y="14992350"/>
          <a:ext cx="3886200" cy="5238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85725</xdr:colOff>
      <xdr:row>54</xdr:row>
      <xdr:rowOff>219075</xdr:rowOff>
    </xdr:from>
    <xdr:to>
      <xdr:col>8</xdr:col>
      <xdr:colOff>1924050</xdr:colOff>
      <xdr:row>54</xdr:row>
      <xdr:rowOff>219075</xdr:rowOff>
    </xdr:to>
    <xdr:sp>
      <xdr:nvSpPr>
        <xdr:cNvPr id="19" name="Line 38"/>
        <xdr:cNvSpPr>
          <a:spLocks/>
        </xdr:cNvSpPr>
      </xdr:nvSpPr>
      <xdr:spPr>
        <a:xfrm>
          <a:off x="8239125" y="14992350"/>
          <a:ext cx="3705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oneCellAnchor>
    <xdr:from>
      <xdr:col>6</xdr:col>
      <xdr:colOff>0</xdr:colOff>
      <xdr:row>57</xdr:row>
      <xdr:rowOff>190500</xdr:rowOff>
    </xdr:from>
    <xdr:ext cx="3876675" cy="657225"/>
    <xdr:sp>
      <xdr:nvSpPr>
        <xdr:cNvPr id="20" name="AutoShape 41"/>
        <xdr:cNvSpPr>
          <a:spLocks/>
        </xdr:cNvSpPr>
      </xdr:nvSpPr>
      <xdr:spPr>
        <a:xfrm>
          <a:off x="8153400" y="15678150"/>
          <a:ext cx="3876675" cy="6572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28575</xdr:colOff>
      <xdr:row>58</xdr:row>
      <xdr:rowOff>228600</xdr:rowOff>
    </xdr:from>
    <xdr:ext cx="1981200" cy="0"/>
    <xdr:sp>
      <xdr:nvSpPr>
        <xdr:cNvPr id="21" name="Line 42"/>
        <xdr:cNvSpPr>
          <a:spLocks/>
        </xdr:cNvSpPr>
      </xdr:nvSpPr>
      <xdr:spPr>
        <a:xfrm>
          <a:off x="8181975" y="159543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2</xdr:col>
      <xdr:colOff>1590675</xdr:colOff>
      <xdr:row>7</xdr:row>
      <xdr:rowOff>85725</xdr:rowOff>
    </xdr:from>
    <xdr:to>
      <xdr:col>2</xdr:col>
      <xdr:colOff>3581400</xdr:colOff>
      <xdr:row>11</xdr:row>
      <xdr:rowOff>114300</xdr:rowOff>
    </xdr:to>
    <xdr:sp macro="[0]!Arhiva">
      <xdr:nvSpPr>
        <xdr:cNvPr id="22" name="AutoShape 45"/>
        <xdr:cNvSpPr>
          <a:spLocks/>
        </xdr:cNvSpPr>
      </xdr:nvSpPr>
      <xdr:spPr>
        <a:xfrm>
          <a:off x="2066925" y="1819275"/>
          <a:ext cx="1990725" cy="88582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Arhiva + 3x Print + Zaduženje</a:t>
          </a:r>
        </a:p>
      </xdr:txBody>
    </xdr:sp>
    <xdr:clientData fPrintsWithSheet="0"/>
  </xdr:twoCellAnchor>
  <xdr:twoCellAnchor>
    <xdr:from>
      <xdr:col>7</xdr:col>
      <xdr:colOff>114300</xdr:colOff>
      <xdr:row>64</xdr:row>
      <xdr:rowOff>28575</xdr:rowOff>
    </xdr:from>
    <xdr:to>
      <xdr:col>8</xdr:col>
      <xdr:colOff>371475</xdr:colOff>
      <xdr:row>66</xdr:row>
      <xdr:rowOff>28575</xdr:rowOff>
    </xdr:to>
    <xdr:sp>
      <xdr:nvSpPr>
        <xdr:cNvPr id="23" name="Rectangle 56"/>
        <xdr:cNvSpPr>
          <a:spLocks/>
        </xdr:cNvSpPr>
      </xdr:nvSpPr>
      <xdr:spPr>
        <a:xfrm>
          <a:off x="9144000" y="17183100"/>
          <a:ext cx="12477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66</xdr:row>
      <xdr:rowOff>28575</xdr:rowOff>
    </xdr:from>
    <xdr:to>
      <xdr:col>8</xdr:col>
      <xdr:colOff>1990725</xdr:colOff>
      <xdr:row>68</xdr:row>
      <xdr:rowOff>47625</xdr:rowOff>
    </xdr:to>
    <xdr:sp>
      <xdr:nvSpPr>
        <xdr:cNvPr id="24" name="Rectangle 58"/>
        <xdr:cNvSpPr>
          <a:spLocks/>
        </xdr:cNvSpPr>
      </xdr:nvSpPr>
      <xdr:spPr>
        <a:xfrm>
          <a:off x="10391775" y="17611725"/>
          <a:ext cx="161925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1247775</xdr:colOff>
      <xdr:row>66</xdr:row>
      <xdr:rowOff>28575</xdr:rowOff>
    </xdr:from>
    <xdr:to>
      <xdr:col>8</xdr:col>
      <xdr:colOff>1362075</xdr:colOff>
      <xdr:row>68</xdr:row>
      <xdr:rowOff>66675</xdr:rowOff>
    </xdr:to>
    <xdr:sp>
      <xdr:nvSpPr>
        <xdr:cNvPr id="25" name="Line 59"/>
        <xdr:cNvSpPr>
          <a:spLocks/>
        </xdr:cNvSpPr>
      </xdr:nvSpPr>
      <xdr:spPr>
        <a:xfrm flipH="1">
          <a:off x="11268075" y="17611725"/>
          <a:ext cx="11430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51</xdr:row>
      <xdr:rowOff>9525</xdr:rowOff>
    </xdr:from>
    <xdr:ext cx="5314950" cy="0"/>
    <xdr:sp>
      <xdr:nvSpPr>
        <xdr:cNvPr id="26" name="Line 61"/>
        <xdr:cNvSpPr>
          <a:spLocks/>
        </xdr:cNvSpPr>
      </xdr:nvSpPr>
      <xdr:spPr>
        <a:xfrm>
          <a:off x="523875" y="14087475"/>
          <a:ext cx="531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</xdr:colOff>
      <xdr:row>53</xdr:row>
      <xdr:rowOff>0</xdr:rowOff>
    </xdr:from>
    <xdr:ext cx="5286375" cy="0"/>
    <xdr:sp>
      <xdr:nvSpPr>
        <xdr:cNvPr id="27" name="Line 63"/>
        <xdr:cNvSpPr>
          <a:spLocks/>
        </xdr:cNvSpPr>
      </xdr:nvSpPr>
      <xdr:spPr>
        <a:xfrm>
          <a:off x="533400" y="14544675"/>
          <a:ext cx="528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1590675</xdr:colOff>
      <xdr:row>1</xdr:row>
      <xdr:rowOff>180975</xdr:rowOff>
    </xdr:from>
    <xdr:to>
      <xdr:col>2</xdr:col>
      <xdr:colOff>3571875</xdr:colOff>
      <xdr:row>5</xdr:row>
      <xdr:rowOff>85725</xdr:rowOff>
    </xdr:to>
    <xdr:sp macro="[0]!eMail">
      <xdr:nvSpPr>
        <xdr:cNvPr id="28" name="AutoShape 64"/>
        <xdr:cNvSpPr>
          <a:spLocks/>
        </xdr:cNvSpPr>
      </xdr:nvSpPr>
      <xdr:spPr>
        <a:xfrm>
          <a:off x="2066925" y="352425"/>
          <a:ext cx="1981200" cy="685800"/>
        </a:xfrm>
        <a:prstGeom prst="bevel">
          <a:avLst/>
        </a:prstGeom>
        <a:solidFill>
          <a:srgbClr val="0000FF">
            <a:alpha val="6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@</a:t>
          </a:r>
        </a:p>
      </xdr:txBody>
    </xdr:sp>
    <xdr:clientData fPrintsWithSheet="0"/>
  </xdr:twoCellAnchor>
  <xdr:oneCellAnchor>
    <xdr:from>
      <xdr:col>1</xdr:col>
      <xdr:colOff>314325</xdr:colOff>
      <xdr:row>14</xdr:row>
      <xdr:rowOff>161925</xdr:rowOff>
    </xdr:from>
    <xdr:ext cx="9525" cy="9467850"/>
    <xdr:sp>
      <xdr:nvSpPr>
        <xdr:cNvPr id="29" name="Line 66"/>
        <xdr:cNvSpPr>
          <a:spLocks/>
        </xdr:cNvSpPr>
      </xdr:nvSpPr>
      <xdr:spPr>
        <a:xfrm flipH="1">
          <a:off x="466725" y="3476625"/>
          <a:ext cx="9525" cy="94678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133350</xdr:rowOff>
    </xdr:from>
    <xdr:ext cx="0" cy="9496425"/>
    <xdr:sp>
      <xdr:nvSpPr>
        <xdr:cNvPr id="30" name="Line 68"/>
        <xdr:cNvSpPr>
          <a:spLocks/>
        </xdr:cNvSpPr>
      </xdr:nvSpPr>
      <xdr:spPr>
        <a:xfrm>
          <a:off x="5962650" y="3448050"/>
          <a:ext cx="0" cy="94964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</xdr:colOff>
      <xdr:row>14</xdr:row>
      <xdr:rowOff>161925</xdr:rowOff>
    </xdr:from>
    <xdr:ext cx="0" cy="9505950"/>
    <xdr:sp>
      <xdr:nvSpPr>
        <xdr:cNvPr id="31" name="Line 69"/>
        <xdr:cNvSpPr>
          <a:spLocks/>
        </xdr:cNvSpPr>
      </xdr:nvSpPr>
      <xdr:spPr>
        <a:xfrm>
          <a:off x="10058400" y="3476625"/>
          <a:ext cx="0" cy="95059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60</xdr:row>
      <xdr:rowOff>133350</xdr:rowOff>
    </xdr:from>
    <xdr:to>
      <xdr:col>8</xdr:col>
      <xdr:colOff>1914525</xdr:colOff>
      <xdr:row>60</xdr:row>
      <xdr:rowOff>133350</xdr:rowOff>
    </xdr:to>
    <xdr:sp>
      <xdr:nvSpPr>
        <xdr:cNvPr id="32" name="Line 85"/>
        <xdr:cNvSpPr>
          <a:spLocks/>
        </xdr:cNvSpPr>
      </xdr:nvSpPr>
      <xdr:spPr>
        <a:xfrm flipV="1">
          <a:off x="8267700" y="16335375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49</xdr:row>
      <xdr:rowOff>9525</xdr:rowOff>
    </xdr:from>
    <xdr:to>
      <xdr:col>2</xdr:col>
      <xdr:colOff>2771775</xdr:colOff>
      <xdr:row>49</xdr:row>
      <xdr:rowOff>9525</xdr:rowOff>
    </xdr:to>
    <xdr:sp>
      <xdr:nvSpPr>
        <xdr:cNvPr id="33" name="Line 89"/>
        <xdr:cNvSpPr>
          <a:spLocks/>
        </xdr:cNvSpPr>
      </xdr:nvSpPr>
      <xdr:spPr>
        <a:xfrm flipV="1">
          <a:off x="533400" y="13611225"/>
          <a:ext cx="271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9</xdr:row>
      <xdr:rowOff>152400</xdr:rowOff>
    </xdr:from>
    <xdr:to>
      <xdr:col>8</xdr:col>
      <xdr:colOff>1323975</xdr:colOff>
      <xdr:row>12</xdr:row>
      <xdr:rowOff>190500</xdr:rowOff>
    </xdr:to>
    <xdr:pic>
      <xdr:nvPicPr>
        <xdr:cNvPr id="3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34315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</xdr:row>
      <xdr:rowOff>266700</xdr:rowOff>
    </xdr:from>
    <xdr:to>
      <xdr:col>8</xdr:col>
      <xdr:colOff>1600200</xdr:colOff>
      <xdr:row>5</xdr:row>
      <xdr:rowOff>409575</xdr:rowOff>
    </xdr:to>
    <xdr:pic>
      <xdr:nvPicPr>
        <xdr:cNvPr id="35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438150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4410075</xdr:colOff>
      <xdr:row>2</xdr:row>
      <xdr:rowOff>152400</xdr:rowOff>
    </xdr:from>
    <xdr:ext cx="1514475" cy="1581150"/>
    <xdr:sp>
      <xdr:nvSpPr>
        <xdr:cNvPr id="36" name="AutoShape 134"/>
        <xdr:cNvSpPr>
          <a:spLocks/>
        </xdr:cNvSpPr>
      </xdr:nvSpPr>
      <xdr:spPr>
        <a:xfrm>
          <a:off x="4886325" y="619125"/>
          <a:ext cx="1514475" cy="1581150"/>
        </a:xfrm>
        <a:prstGeom prst="foldedCorner">
          <a:avLst/>
        </a:prstGeom>
        <a:solidFill>
          <a:srgbClr val="000080"/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Lepi kad saljes robu u kartonu, a koja inače ide u gajbi  stavi iza šifre slovo"k" kako nebi bzv. Zaduživao vozače.</a:t>
          </a:r>
        </a:p>
      </xdr:txBody>
    </xdr:sp>
    <xdr:clientData fPrintsWithSheet="0"/>
  </xdr:oneCellAnchor>
  <xdr:oneCellAnchor>
    <xdr:from>
      <xdr:col>2</xdr:col>
      <xdr:colOff>5191125</xdr:colOff>
      <xdr:row>8</xdr:row>
      <xdr:rowOff>76200</xdr:rowOff>
    </xdr:from>
    <xdr:ext cx="590550" cy="2190750"/>
    <xdr:sp>
      <xdr:nvSpPr>
        <xdr:cNvPr id="37" name="Line 136"/>
        <xdr:cNvSpPr>
          <a:spLocks/>
        </xdr:cNvSpPr>
      </xdr:nvSpPr>
      <xdr:spPr>
        <a:xfrm>
          <a:off x="5667375" y="2066925"/>
          <a:ext cx="590550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12</xdr:row>
      <xdr:rowOff>47625</xdr:rowOff>
    </xdr:from>
    <xdr:ext cx="1685925" cy="647700"/>
    <xdr:sp macro="[0]!Razduzenje">
      <xdr:nvSpPr>
        <xdr:cNvPr id="1" name="AutoShape 3"/>
        <xdr:cNvSpPr>
          <a:spLocks/>
        </xdr:cNvSpPr>
      </xdr:nvSpPr>
      <xdr:spPr>
        <a:xfrm>
          <a:off x="6162675" y="2352675"/>
          <a:ext cx="1685925" cy="647700"/>
        </a:xfrm>
        <a:prstGeom prst="bevel">
          <a:avLst/>
        </a:prstGeom>
        <a:solidFill>
          <a:srgbClr val="333333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Razduži i napravi arhiv</a:t>
          </a:r>
        </a:p>
      </xdr:txBody>
    </xdr:sp>
    <xdr:clientData fPrintsWithSheet="0"/>
  </xdr:oneCellAnchor>
  <xdr:twoCellAnchor>
    <xdr:from>
      <xdr:col>1</xdr:col>
      <xdr:colOff>600075</xdr:colOff>
      <xdr:row>20</xdr:row>
      <xdr:rowOff>161925</xdr:rowOff>
    </xdr:from>
    <xdr:to>
      <xdr:col>5</xdr:col>
      <xdr:colOff>571500</xdr:colOff>
      <xdr:row>20</xdr:row>
      <xdr:rowOff>161925</xdr:rowOff>
    </xdr:to>
    <xdr:sp>
      <xdr:nvSpPr>
        <xdr:cNvPr id="2" name="Line 5"/>
        <xdr:cNvSpPr>
          <a:spLocks/>
        </xdr:cNvSpPr>
      </xdr:nvSpPr>
      <xdr:spPr>
        <a:xfrm>
          <a:off x="1219200" y="4162425"/>
          <a:ext cx="240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123825</xdr:rowOff>
    </xdr:from>
    <xdr:to>
      <xdr:col>10</xdr:col>
      <xdr:colOff>9525</xdr:colOff>
      <xdr:row>22</xdr:row>
      <xdr:rowOff>123825</xdr:rowOff>
    </xdr:to>
    <xdr:sp>
      <xdr:nvSpPr>
        <xdr:cNvPr id="3" name="Line 7"/>
        <xdr:cNvSpPr>
          <a:spLocks/>
        </xdr:cNvSpPr>
      </xdr:nvSpPr>
      <xdr:spPr>
        <a:xfrm>
          <a:off x="1228725" y="4543425"/>
          <a:ext cx="4886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0</xdr:rowOff>
    </xdr:from>
    <xdr:to>
      <xdr:col>7</xdr:col>
      <xdr:colOff>9525</xdr:colOff>
      <xdr:row>13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286250" y="230505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161925</xdr:rowOff>
    </xdr:from>
    <xdr:to>
      <xdr:col>9</xdr:col>
      <xdr:colOff>600075</xdr:colOff>
      <xdr:row>20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4895850" y="4162425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22</xdr:row>
      <xdr:rowOff>38100</xdr:rowOff>
    </xdr:from>
    <xdr:to>
      <xdr:col>6</xdr:col>
      <xdr:colOff>590550</xdr:colOff>
      <xdr:row>22</xdr:row>
      <xdr:rowOff>123825</xdr:rowOff>
    </xdr:to>
    <xdr:sp>
      <xdr:nvSpPr>
        <xdr:cNvPr id="6" name="Line 10"/>
        <xdr:cNvSpPr>
          <a:spLocks/>
        </xdr:cNvSpPr>
      </xdr:nvSpPr>
      <xdr:spPr>
        <a:xfrm flipH="1">
          <a:off x="4248150" y="4457700"/>
          <a:ext cx="95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  <pageSetUpPr fitToPage="1"/>
  </sheetPr>
  <dimension ref="A1:O173"/>
  <sheetViews>
    <sheetView showGridLines="0" showZeros="0" tabSelected="1" zoomScale="75" zoomScaleNormal="75" zoomScaleSheetLayoutView="75" workbookViewId="0" topLeftCell="A1">
      <selection activeCell="C15" sqref="C15"/>
    </sheetView>
  </sheetViews>
  <sheetFormatPr defaultColWidth="9.140625" defaultRowHeight="12.75"/>
  <cols>
    <col min="1" max="1" width="2.28125" style="29" customWidth="1"/>
    <col min="2" max="2" width="4.8515625" style="2" customWidth="1"/>
    <col min="3" max="3" width="82.28125" style="2" customWidth="1"/>
    <col min="4" max="4" width="11.421875" style="2" customWidth="1"/>
    <col min="5" max="5" width="10.57421875" style="2" customWidth="1"/>
    <col min="6" max="6" width="10.8515625" style="2" customWidth="1"/>
    <col min="7" max="7" width="13.140625" style="2" customWidth="1"/>
    <col min="8" max="8" width="14.8515625" style="2" customWidth="1"/>
    <col min="9" max="9" width="30.7109375" style="2" customWidth="1"/>
    <col min="10" max="10" width="2.00390625" style="2" customWidth="1"/>
    <col min="11" max="16384" width="9.140625" style="2" customWidth="1"/>
  </cols>
  <sheetData>
    <row r="1" spans="1:9" ht="13.5" thickTop="1">
      <c r="A1" s="168"/>
      <c r="B1" s="63"/>
      <c r="C1" s="63"/>
      <c r="D1" s="63"/>
      <c r="E1" s="63"/>
      <c r="F1" s="63"/>
      <c r="G1" s="63"/>
      <c r="H1" s="63"/>
      <c r="I1" s="170"/>
    </row>
    <row r="2" spans="1:9" ht="23.25">
      <c r="A2" s="169"/>
      <c r="B2" s="64"/>
      <c r="C2" s="64"/>
      <c r="D2" s="64"/>
      <c r="E2" s="64"/>
      <c r="F2" s="64"/>
      <c r="G2" s="64"/>
      <c r="H2" s="64"/>
      <c r="I2" s="65">
        <f ca="1">NOW()</f>
        <v>40079.37523888889</v>
      </c>
    </row>
    <row r="3" spans="1:9" ht="12.75">
      <c r="A3" s="169"/>
      <c r="B3" s="64"/>
      <c r="C3" s="64"/>
      <c r="D3" s="64"/>
      <c r="E3" s="64"/>
      <c r="F3" s="64"/>
      <c r="G3" s="64"/>
      <c r="H3" s="64"/>
      <c r="I3" s="72"/>
    </row>
    <row r="4" spans="1:9" ht="12.75">
      <c r="A4" s="169"/>
      <c r="B4" s="64"/>
      <c r="C4" s="64"/>
      <c r="D4" s="64"/>
      <c r="E4" s="64"/>
      <c r="F4" s="64"/>
      <c r="G4" s="64"/>
      <c r="H4" s="64"/>
      <c r="I4" s="72"/>
    </row>
    <row r="5" spans="1:9" ht="12.75">
      <c r="A5" s="169"/>
      <c r="B5" s="64"/>
      <c r="C5" s="64"/>
      <c r="D5" s="64"/>
      <c r="E5" s="64"/>
      <c r="F5" s="64"/>
      <c r="G5" s="64"/>
      <c r="H5" s="64"/>
      <c r="I5" s="72"/>
    </row>
    <row r="6" spans="1:9" ht="41.25">
      <c r="A6" s="169"/>
      <c r="B6" s="67"/>
      <c r="C6" s="64"/>
      <c r="D6" s="64"/>
      <c r="E6" s="64"/>
      <c r="F6" s="64"/>
      <c r="G6" s="68" t="s">
        <v>1</v>
      </c>
      <c r="H6" s="64"/>
      <c r="I6" s="66"/>
    </row>
    <row r="7" spans="1:9" ht="20.25">
      <c r="A7" s="169"/>
      <c r="B7" s="69"/>
      <c r="C7" s="64"/>
      <c r="D7" s="64"/>
      <c r="E7" s="64"/>
      <c r="F7" s="64"/>
      <c r="G7" s="239" t="s">
        <v>136</v>
      </c>
      <c r="H7" s="239"/>
      <c r="I7" s="240"/>
    </row>
    <row r="8" spans="1:9" ht="20.25">
      <c r="A8" s="169"/>
      <c r="B8" s="69"/>
      <c r="C8" s="64"/>
      <c r="D8" s="64"/>
      <c r="E8" s="64"/>
      <c r="F8" s="64"/>
      <c r="G8" s="239"/>
      <c r="H8" s="239"/>
      <c r="I8" s="240"/>
    </row>
    <row r="9" spans="1:9" ht="15.75">
      <c r="A9" s="169"/>
      <c r="B9" s="70"/>
      <c r="C9" s="71"/>
      <c r="D9" s="64"/>
      <c r="E9" s="64"/>
      <c r="F9" s="64"/>
      <c r="G9" s="64"/>
      <c r="H9" s="64"/>
      <c r="I9" s="66"/>
    </row>
    <row r="10" spans="1:9" ht="15.75">
      <c r="A10" s="169"/>
      <c r="B10" s="73"/>
      <c r="C10" s="70"/>
      <c r="D10" s="64"/>
      <c r="E10" s="64"/>
      <c r="F10" s="64"/>
      <c r="G10" s="64"/>
      <c r="H10" s="64"/>
      <c r="I10" s="66"/>
    </row>
    <row r="11" spans="1:9" ht="15.75">
      <c r="A11" s="169"/>
      <c r="B11" s="74"/>
      <c r="C11" s="70"/>
      <c r="D11" s="64"/>
      <c r="E11" s="64"/>
      <c r="F11" s="64"/>
      <c r="G11" s="64"/>
      <c r="H11" s="64"/>
      <c r="I11" s="66"/>
    </row>
    <row r="12" spans="1:9" ht="30">
      <c r="A12" s="169"/>
      <c r="B12" s="64"/>
      <c r="C12" s="64"/>
      <c r="D12" s="64"/>
      <c r="E12" s="75" t="s">
        <v>0</v>
      </c>
      <c r="F12" s="76" t="s">
        <v>43</v>
      </c>
      <c r="G12" s="77">
        <v>30221</v>
      </c>
      <c r="H12" s="78" t="s">
        <v>115</v>
      </c>
      <c r="I12" s="66"/>
    </row>
    <row r="13" spans="1:9" ht="21.75" customHeight="1" thickBot="1">
      <c r="A13" s="169"/>
      <c r="B13" s="79"/>
      <c r="C13" s="64"/>
      <c r="D13" s="64"/>
      <c r="E13" s="64"/>
      <c r="F13" s="64"/>
      <c r="G13" s="64"/>
      <c r="H13" s="64"/>
      <c r="I13" s="66"/>
    </row>
    <row r="14" spans="1:9" ht="5.25" customHeight="1" thickTop="1">
      <c r="A14" s="169"/>
      <c r="B14" s="110"/>
      <c r="C14" s="110"/>
      <c r="D14" s="110"/>
      <c r="E14" s="110"/>
      <c r="F14" s="110"/>
      <c r="G14" s="110"/>
      <c r="H14" s="110"/>
      <c r="I14" s="111"/>
    </row>
    <row r="15" spans="1:9" ht="79.5" thickBot="1">
      <c r="A15" s="169"/>
      <c r="B15" s="112" t="s">
        <v>2</v>
      </c>
      <c r="C15" s="112" t="s">
        <v>3</v>
      </c>
      <c r="D15" s="112" t="s">
        <v>4</v>
      </c>
      <c r="E15" s="112" t="s">
        <v>5</v>
      </c>
      <c r="F15" s="112" t="s">
        <v>6</v>
      </c>
      <c r="G15" s="113" t="s">
        <v>7</v>
      </c>
      <c r="H15" s="112" t="s">
        <v>8</v>
      </c>
      <c r="I15" s="114" t="s">
        <v>9</v>
      </c>
    </row>
    <row r="16" spans="1:9" ht="5.25" customHeight="1" thickTop="1">
      <c r="A16" s="108"/>
      <c r="B16" s="10"/>
      <c r="C16" s="10"/>
      <c r="D16" s="10"/>
      <c r="E16" s="10"/>
      <c r="F16" s="10"/>
      <c r="G16" s="10"/>
      <c r="H16" s="10"/>
      <c r="I16" s="72"/>
    </row>
    <row r="17" spans="1:9" ht="22.5" customHeight="1">
      <c r="A17" s="169">
        <v>1</v>
      </c>
      <c r="B17" s="80" t="s">
        <v>53</v>
      </c>
      <c r="C17" s="81">
        <f aca="true" t="shared" si="0" ref="C17:C46">VLOOKUP($D17,Artikli,2,FALSE)</f>
        <v>0</v>
      </c>
      <c r="D17" s="82"/>
      <c r="E17" s="83"/>
      <c r="F17" s="84">
        <f aca="true" t="shared" si="1" ref="F17:F46">VLOOKUP($D17,Artikli,4,FALSE)</f>
        <v>0</v>
      </c>
      <c r="G17" s="85">
        <f aca="true" t="shared" si="2" ref="G17:G46">VLOOKUP($D17,Artikli,3,FALSE)</f>
        <v>0</v>
      </c>
      <c r="H17" s="84">
        <f>E17*G17</f>
        <v>0</v>
      </c>
      <c r="I17" s="86">
        <f>VLOOKUP($D17,Lager!$A$1:E301,5,FALSE)</f>
        <v>0</v>
      </c>
    </row>
    <row r="18" spans="1:9" ht="22.5" customHeight="1">
      <c r="A18" s="169">
        <v>2</v>
      </c>
      <c r="B18" s="87" t="s">
        <v>54</v>
      </c>
      <c r="C18" s="69">
        <f t="shared" si="0"/>
        <v>0</v>
      </c>
      <c r="D18" s="88"/>
      <c r="E18" s="89"/>
      <c r="F18" s="90">
        <f t="shared" si="1"/>
        <v>0</v>
      </c>
      <c r="G18" s="91">
        <f t="shared" si="2"/>
        <v>0</v>
      </c>
      <c r="H18" s="90">
        <f>E18*G18</f>
        <v>0</v>
      </c>
      <c r="I18" s="92">
        <f>VLOOKUP($D18,Lager!$A$1:E301,5,FALSE)</f>
        <v>0</v>
      </c>
    </row>
    <row r="19" spans="1:9" ht="22.5" customHeight="1">
      <c r="A19" s="169">
        <v>3</v>
      </c>
      <c r="B19" s="80" t="s">
        <v>55</v>
      </c>
      <c r="C19" s="81">
        <f t="shared" si="0"/>
        <v>0</v>
      </c>
      <c r="D19" s="82"/>
      <c r="E19" s="83"/>
      <c r="F19" s="84">
        <f t="shared" si="1"/>
        <v>0</v>
      </c>
      <c r="G19" s="85">
        <f t="shared" si="2"/>
        <v>0</v>
      </c>
      <c r="H19" s="84">
        <f aca="true" t="shared" si="3" ref="H19:H46">E19*G19</f>
        <v>0</v>
      </c>
      <c r="I19" s="86">
        <f>VLOOKUP($D19,Lager!$A$1:E303,5,FALSE)</f>
        <v>0</v>
      </c>
    </row>
    <row r="20" spans="1:9" ht="22.5" customHeight="1">
      <c r="A20" s="169">
        <v>4</v>
      </c>
      <c r="B20" s="87" t="s">
        <v>56</v>
      </c>
      <c r="C20" s="69">
        <f t="shared" si="0"/>
        <v>0</v>
      </c>
      <c r="D20" s="88"/>
      <c r="E20" s="89"/>
      <c r="F20" s="90">
        <f t="shared" si="1"/>
        <v>0</v>
      </c>
      <c r="G20" s="91">
        <f t="shared" si="2"/>
        <v>0</v>
      </c>
      <c r="H20" s="90">
        <f t="shared" si="3"/>
        <v>0</v>
      </c>
      <c r="I20" s="92">
        <f>VLOOKUP($D20,Lager!$A$1:E303,5,FALSE)</f>
        <v>0</v>
      </c>
    </row>
    <row r="21" spans="1:9" ht="22.5" customHeight="1">
      <c r="A21" s="169">
        <v>5</v>
      </c>
      <c r="B21" s="80" t="s">
        <v>57</v>
      </c>
      <c r="C21" s="81">
        <f t="shared" si="0"/>
        <v>0</v>
      </c>
      <c r="D21" s="82"/>
      <c r="E21" s="83"/>
      <c r="F21" s="84">
        <f t="shared" si="1"/>
        <v>0</v>
      </c>
      <c r="G21" s="85">
        <f t="shared" si="2"/>
        <v>0</v>
      </c>
      <c r="H21" s="84">
        <f t="shared" si="3"/>
        <v>0</v>
      </c>
      <c r="I21" s="86">
        <f>VLOOKUP($D21,Lager!$A$1:E305,5,FALSE)</f>
        <v>0</v>
      </c>
    </row>
    <row r="22" spans="1:9" ht="22.5" customHeight="1">
      <c r="A22" s="169">
        <v>6</v>
      </c>
      <c r="B22" s="87" t="s">
        <v>58</v>
      </c>
      <c r="C22" s="69">
        <f t="shared" si="0"/>
        <v>0</v>
      </c>
      <c r="D22" s="88"/>
      <c r="E22" s="89"/>
      <c r="F22" s="90">
        <f t="shared" si="1"/>
        <v>0</v>
      </c>
      <c r="G22" s="91">
        <f t="shared" si="2"/>
        <v>0</v>
      </c>
      <c r="H22" s="90">
        <f t="shared" si="3"/>
        <v>0</v>
      </c>
      <c r="I22" s="92">
        <f>VLOOKUP($D22,Lager!$A$1:E305,5,FALSE)</f>
        <v>0</v>
      </c>
    </row>
    <row r="23" spans="1:9" ht="22.5" customHeight="1">
      <c r="A23" s="169">
        <v>7</v>
      </c>
      <c r="B23" s="80" t="s">
        <v>59</v>
      </c>
      <c r="C23" s="81">
        <f t="shared" si="0"/>
        <v>0</v>
      </c>
      <c r="D23" s="82"/>
      <c r="E23" s="83"/>
      <c r="F23" s="84">
        <f t="shared" si="1"/>
        <v>0</v>
      </c>
      <c r="G23" s="85">
        <f t="shared" si="2"/>
        <v>0</v>
      </c>
      <c r="H23" s="84">
        <f t="shared" si="3"/>
        <v>0</v>
      </c>
      <c r="I23" s="86">
        <f>VLOOKUP($D23,Lager!$A$1:E307,5,FALSE)</f>
        <v>0</v>
      </c>
    </row>
    <row r="24" spans="1:9" ht="22.5" customHeight="1">
      <c r="A24" s="169">
        <v>8</v>
      </c>
      <c r="B24" s="87" t="s">
        <v>60</v>
      </c>
      <c r="C24" s="69">
        <f t="shared" si="0"/>
        <v>0</v>
      </c>
      <c r="D24" s="88"/>
      <c r="E24" s="89"/>
      <c r="F24" s="90">
        <f t="shared" si="1"/>
        <v>0</v>
      </c>
      <c r="G24" s="91">
        <f t="shared" si="2"/>
        <v>0</v>
      </c>
      <c r="H24" s="90">
        <f t="shared" si="3"/>
        <v>0</v>
      </c>
      <c r="I24" s="92">
        <f>VLOOKUP($D24,Lager!$A$1:E307,5,FALSE)</f>
        <v>0</v>
      </c>
    </row>
    <row r="25" spans="1:9" ht="22.5" customHeight="1">
      <c r="A25" s="169">
        <v>9</v>
      </c>
      <c r="B25" s="80" t="s">
        <v>61</v>
      </c>
      <c r="C25" s="81">
        <f t="shared" si="0"/>
        <v>0</v>
      </c>
      <c r="D25" s="82"/>
      <c r="E25" s="83"/>
      <c r="F25" s="84">
        <f t="shared" si="1"/>
        <v>0</v>
      </c>
      <c r="G25" s="85">
        <f t="shared" si="2"/>
        <v>0</v>
      </c>
      <c r="H25" s="84">
        <f t="shared" si="3"/>
        <v>0</v>
      </c>
      <c r="I25" s="86">
        <f>VLOOKUP($D25,Lager!$A$1:E309,5,FALSE)</f>
        <v>0</v>
      </c>
    </row>
    <row r="26" spans="1:9" ht="22.5" customHeight="1">
      <c r="A26" s="169">
        <v>10</v>
      </c>
      <c r="B26" s="87" t="s">
        <v>62</v>
      </c>
      <c r="C26" s="69">
        <f t="shared" si="0"/>
        <v>0</v>
      </c>
      <c r="D26" s="88"/>
      <c r="E26" s="89"/>
      <c r="F26" s="90">
        <f t="shared" si="1"/>
        <v>0</v>
      </c>
      <c r="G26" s="91">
        <f t="shared" si="2"/>
        <v>0</v>
      </c>
      <c r="H26" s="90">
        <f t="shared" si="3"/>
        <v>0</v>
      </c>
      <c r="I26" s="92">
        <f>VLOOKUP($D26,Lager!$A$1:E309,5,FALSE)</f>
        <v>0</v>
      </c>
    </row>
    <row r="27" spans="1:9" ht="22.5" customHeight="1">
      <c r="A27" s="169">
        <v>11</v>
      </c>
      <c r="B27" s="80" t="s">
        <v>63</v>
      </c>
      <c r="C27" s="81">
        <f t="shared" si="0"/>
        <v>0</v>
      </c>
      <c r="D27" s="82"/>
      <c r="E27" s="83"/>
      <c r="F27" s="84">
        <f t="shared" si="1"/>
        <v>0</v>
      </c>
      <c r="G27" s="85">
        <f t="shared" si="2"/>
        <v>0</v>
      </c>
      <c r="H27" s="84">
        <f t="shared" si="3"/>
        <v>0</v>
      </c>
      <c r="I27" s="86">
        <f>VLOOKUP($D27,Lager!$A$1:E311,5,FALSE)</f>
        <v>0</v>
      </c>
    </row>
    <row r="28" spans="1:15" ht="22.5" customHeight="1">
      <c r="A28" s="169">
        <v>12</v>
      </c>
      <c r="B28" s="87" t="s">
        <v>64</v>
      </c>
      <c r="C28" s="69">
        <f t="shared" si="0"/>
        <v>0</v>
      </c>
      <c r="D28" s="88"/>
      <c r="E28" s="89"/>
      <c r="F28" s="90">
        <f t="shared" si="1"/>
        <v>0</v>
      </c>
      <c r="G28" s="91">
        <f t="shared" si="2"/>
        <v>0</v>
      </c>
      <c r="H28" s="90">
        <f t="shared" si="3"/>
        <v>0</v>
      </c>
      <c r="I28" s="92">
        <f>VLOOKUP($D28,Lager!$A$1:E311,5,FALSE)</f>
        <v>0</v>
      </c>
      <c r="O28" s="107"/>
    </row>
    <row r="29" spans="1:9" ht="22.5" customHeight="1">
      <c r="A29" s="169">
        <v>13</v>
      </c>
      <c r="B29" s="80" t="s">
        <v>65</v>
      </c>
      <c r="C29" s="81">
        <f t="shared" si="0"/>
        <v>0</v>
      </c>
      <c r="D29" s="82"/>
      <c r="E29" s="83"/>
      <c r="F29" s="84">
        <f t="shared" si="1"/>
        <v>0</v>
      </c>
      <c r="G29" s="85">
        <f t="shared" si="2"/>
        <v>0</v>
      </c>
      <c r="H29" s="84">
        <f t="shared" si="3"/>
        <v>0</v>
      </c>
      <c r="I29" s="86">
        <f>VLOOKUP($D29,Lager!$A$1:E313,5,FALSE)</f>
        <v>0</v>
      </c>
    </row>
    <row r="30" spans="1:9" ht="22.5" customHeight="1">
      <c r="A30" s="169">
        <v>14</v>
      </c>
      <c r="B30" s="87" t="s">
        <v>66</v>
      </c>
      <c r="C30" s="69">
        <f t="shared" si="0"/>
        <v>0</v>
      </c>
      <c r="D30" s="88"/>
      <c r="E30" s="89"/>
      <c r="F30" s="90">
        <f t="shared" si="1"/>
        <v>0</v>
      </c>
      <c r="G30" s="91">
        <f t="shared" si="2"/>
        <v>0</v>
      </c>
      <c r="H30" s="90">
        <f t="shared" si="3"/>
        <v>0</v>
      </c>
      <c r="I30" s="92">
        <f>VLOOKUP($D30,Lager!$A$1:E313,5,FALSE)</f>
        <v>0</v>
      </c>
    </row>
    <row r="31" spans="1:9" ht="22.5" customHeight="1">
      <c r="A31" s="169">
        <v>15</v>
      </c>
      <c r="B31" s="80" t="s">
        <v>67</v>
      </c>
      <c r="C31" s="81">
        <f t="shared" si="0"/>
        <v>0</v>
      </c>
      <c r="D31" s="82"/>
      <c r="E31" s="83"/>
      <c r="F31" s="84">
        <f t="shared" si="1"/>
        <v>0</v>
      </c>
      <c r="G31" s="85">
        <f t="shared" si="2"/>
        <v>0</v>
      </c>
      <c r="H31" s="84">
        <f t="shared" si="3"/>
        <v>0</v>
      </c>
      <c r="I31" s="86">
        <f>VLOOKUP($D31,Lager!$A$1:E315,5,FALSE)</f>
        <v>0</v>
      </c>
    </row>
    <row r="32" spans="1:9" ht="22.5" customHeight="1">
      <c r="A32" s="169">
        <v>16</v>
      </c>
      <c r="B32" s="87" t="s">
        <v>68</v>
      </c>
      <c r="C32" s="69">
        <f t="shared" si="0"/>
        <v>0</v>
      </c>
      <c r="D32" s="88"/>
      <c r="E32" s="89"/>
      <c r="F32" s="90">
        <f t="shared" si="1"/>
        <v>0</v>
      </c>
      <c r="G32" s="91">
        <f t="shared" si="2"/>
        <v>0</v>
      </c>
      <c r="H32" s="90">
        <f t="shared" si="3"/>
        <v>0</v>
      </c>
      <c r="I32" s="92">
        <f>VLOOKUP($D32,Lager!$A$1:E315,5,FALSE)</f>
        <v>0</v>
      </c>
    </row>
    <row r="33" spans="1:9" ht="22.5" customHeight="1">
      <c r="A33" s="169">
        <v>17</v>
      </c>
      <c r="B33" s="80" t="s">
        <v>69</v>
      </c>
      <c r="C33" s="81">
        <f t="shared" si="0"/>
        <v>0</v>
      </c>
      <c r="D33" s="82"/>
      <c r="E33" s="83"/>
      <c r="F33" s="84">
        <f t="shared" si="1"/>
        <v>0</v>
      </c>
      <c r="G33" s="85">
        <f t="shared" si="2"/>
        <v>0</v>
      </c>
      <c r="H33" s="84">
        <f t="shared" si="3"/>
        <v>0</v>
      </c>
      <c r="I33" s="86">
        <f>VLOOKUP($D33,Lager!$A$1:E317,5,FALSE)</f>
        <v>0</v>
      </c>
    </row>
    <row r="34" spans="1:9" ht="22.5" customHeight="1">
      <c r="A34" s="169">
        <v>18</v>
      </c>
      <c r="B34" s="87" t="s">
        <v>70</v>
      </c>
      <c r="C34" s="69">
        <f t="shared" si="0"/>
        <v>0</v>
      </c>
      <c r="D34" s="88"/>
      <c r="E34" s="89"/>
      <c r="F34" s="90">
        <f t="shared" si="1"/>
        <v>0</v>
      </c>
      <c r="G34" s="91">
        <f t="shared" si="2"/>
        <v>0</v>
      </c>
      <c r="H34" s="90">
        <f t="shared" si="3"/>
        <v>0</v>
      </c>
      <c r="I34" s="92">
        <f>VLOOKUP($D34,Lager!$A$1:E317,5,FALSE)</f>
        <v>0</v>
      </c>
    </row>
    <row r="35" spans="1:9" ht="22.5" customHeight="1">
      <c r="A35" s="169">
        <v>19</v>
      </c>
      <c r="B35" s="80" t="s">
        <v>71</v>
      </c>
      <c r="C35" s="81">
        <f t="shared" si="0"/>
        <v>0</v>
      </c>
      <c r="D35" s="82"/>
      <c r="E35" s="83"/>
      <c r="F35" s="84">
        <f t="shared" si="1"/>
        <v>0</v>
      </c>
      <c r="G35" s="85">
        <f t="shared" si="2"/>
        <v>0</v>
      </c>
      <c r="H35" s="84">
        <f t="shared" si="3"/>
        <v>0</v>
      </c>
      <c r="I35" s="86">
        <f>VLOOKUP($D35,Lager!$A$1:E319,5,FALSE)</f>
        <v>0</v>
      </c>
    </row>
    <row r="36" spans="1:9" ht="22.5" customHeight="1">
      <c r="A36" s="169">
        <v>20</v>
      </c>
      <c r="B36" s="87" t="s">
        <v>72</v>
      </c>
      <c r="C36" s="69">
        <f t="shared" si="0"/>
        <v>0</v>
      </c>
      <c r="D36" s="88"/>
      <c r="E36" s="89"/>
      <c r="F36" s="90">
        <f t="shared" si="1"/>
        <v>0</v>
      </c>
      <c r="G36" s="91">
        <f t="shared" si="2"/>
        <v>0</v>
      </c>
      <c r="H36" s="90">
        <f t="shared" si="3"/>
        <v>0</v>
      </c>
      <c r="I36" s="92">
        <f>VLOOKUP($D36,Lager!$A$1:E319,5,FALSE)</f>
        <v>0</v>
      </c>
    </row>
    <row r="37" spans="1:9" ht="22.5" customHeight="1">
      <c r="A37" s="169">
        <v>21</v>
      </c>
      <c r="B37" s="80" t="s">
        <v>73</v>
      </c>
      <c r="C37" s="81">
        <f t="shared" si="0"/>
        <v>0</v>
      </c>
      <c r="D37" s="82"/>
      <c r="E37" s="83"/>
      <c r="F37" s="84">
        <f t="shared" si="1"/>
        <v>0</v>
      </c>
      <c r="G37" s="85">
        <f t="shared" si="2"/>
        <v>0</v>
      </c>
      <c r="H37" s="84">
        <f t="shared" si="3"/>
        <v>0</v>
      </c>
      <c r="I37" s="86">
        <f>VLOOKUP($D37,Lager!$A$1:E321,5,FALSE)</f>
        <v>0</v>
      </c>
    </row>
    <row r="38" spans="1:9" ht="22.5" customHeight="1">
      <c r="A38" s="169">
        <v>22</v>
      </c>
      <c r="B38" s="87" t="s">
        <v>74</v>
      </c>
      <c r="C38" s="69">
        <f t="shared" si="0"/>
        <v>0</v>
      </c>
      <c r="D38" s="88"/>
      <c r="E38" s="89"/>
      <c r="F38" s="90">
        <f t="shared" si="1"/>
        <v>0</v>
      </c>
      <c r="G38" s="91">
        <f t="shared" si="2"/>
        <v>0</v>
      </c>
      <c r="H38" s="90">
        <f t="shared" si="3"/>
        <v>0</v>
      </c>
      <c r="I38" s="92">
        <f>VLOOKUP($D38,Lager!$A$1:E321,5,FALSE)</f>
        <v>0</v>
      </c>
    </row>
    <row r="39" spans="1:9" ht="22.5" customHeight="1">
      <c r="A39" s="169">
        <v>23</v>
      </c>
      <c r="B39" s="80" t="s">
        <v>75</v>
      </c>
      <c r="C39" s="81">
        <f t="shared" si="0"/>
        <v>0</v>
      </c>
      <c r="D39" s="82"/>
      <c r="E39" s="83"/>
      <c r="F39" s="84">
        <f t="shared" si="1"/>
        <v>0</v>
      </c>
      <c r="G39" s="85">
        <f t="shared" si="2"/>
        <v>0</v>
      </c>
      <c r="H39" s="84">
        <f t="shared" si="3"/>
        <v>0</v>
      </c>
      <c r="I39" s="86">
        <f>VLOOKUP($D39,Lager!$A$1:E323,5,FALSE)</f>
        <v>0</v>
      </c>
    </row>
    <row r="40" spans="1:9" ht="22.5" customHeight="1">
      <c r="A40" s="169">
        <v>24</v>
      </c>
      <c r="B40" s="87" t="s">
        <v>76</v>
      </c>
      <c r="C40" s="69">
        <f t="shared" si="0"/>
        <v>0</v>
      </c>
      <c r="D40" s="88"/>
      <c r="E40" s="89"/>
      <c r="F40" s="90">
        <f t="shared" si="1"/>
        <v>0</v>
      </c>
      <c r="G40" s="91">
        <f t="shared" si="2"/>
        <v>0</v>
      </c>
      <c r="H40" s="90">
        <f t="shared" si="3"/>
        <v>0</v>
      </c>
      <c r="I40" s="92">
        <f>VLOOKUP($D40,Lager!$A$1:E323,5,FALSE)</f>
        <v>0</v>
      </c>
    </row>
    <row r="41" spans="1:9" ht="22.5" customHeight="1">
      <c r="A41" s="169">
        <v>25</v>
      </c>
      <c r="B41" s="80" t="s">
        <v>77</v>
      </c>
      <c r="C41" s="81">
        <f t="shared" si="0"/>
        <v>0</v>
      </c>
      <c r="D41" s="82"/>
      <c r="E41" s="83"/>
      <c r="F41" s="84">
        <f t="shared" si="1"/>
        <v>0</v>
      </c>
      <c r="G41" s="85">
        <f t="shared" si="2"/>
        <v>0</v>
      </c>
      <c r="H41" s="84">
        <f t="shared" si="3"/>
        <v>0</v>
      </c>
      <c r="I41" s="86">
        <f>VLOOKUP($D41,Lager!$A$1:E325,5,FALSE)</f>
        <v>0</v>
      </c>
    </row>
    <row r="42" spans="1:9" ht="22.5" customHeight="1">
      <c r="A42" s="169">
        <v>26</v>
      </c>
      <c r="B42" s="87" t="s">
        <v>78</v>
      </c>
      <c r="C42" s="69">
        <f t="shared" si="0"/>
        <v>0</v>
      </c>
      <c r="D42" s="88"/>
      <c r="E42" s="89"/>
      <c r="F42" s="90">
        <f t="shared" si="1"/>
        <v>0</v>
      </c>
      <c r="G42" s="91">
        <f t="shared" si="2"/>
        <v>0</v>
      </c>
      <c r="H42" s="90">
        <f t="shared" si="3"/>
        <v>0</v>
      </c>
      <c r="I42" s="92">
        <f>VLOOKUP($D42,Lager!$A$1:E325,5,FALSE)</f>
        <v>0</v>
      </c>
    </row>
    <row r="43" spans="1:9" ht="22.5" customHeight="1">
      <c r="A43" s="169">
        <v>27</v>
      </c>
      <c r="B43" s="80" t="s">
        <v>79</v>
      </c>
      <c r="C43" s="81">
        <f t="shared" si="0"/>
        <v>0</v>
      </c>
      <c r="D43" s="82"/>
      <c r="E43" s="83"/>
      <c r="F43" s="84">
        <f t="shared" si="1"/>
        <v>0</v>
      </c>
      <c r="G43" s="85">
        <f t="shared" si="2"/>
        <v>0</v>
      </c>
      <c r="H43" s="84">
        <f t="shared" si="3"/>
        <v>0</v>
      </c>
      <c r="I43" s="86">
        <f>VLOOKUP($D43,Lager!$A$1:E327,5,FALSE)</f>
        <v>0</v>
      </c>
    </row>
    <row r="44" spans="1:9" ht="22.5" customHeight="1">
      <c r="A44" s="169">
        <v>28</v>
      </c>
      <c r="B44" s="87" t="s">
        <v>80</v>
      </c>
      <c r="C44" s="69">
        <f t="shared" si="0"/>
        <v>0</v>
      </c>
      <c r="D44" s="88"/>
      <c r="E44" s="89"/>
      <c r="F44" s="90">
        <f t="shared" si="1"/>
        <v>0</v>
      </c>
      <c r="G44" s="91">
        <f t="shared" si="2"/>
        <v>0</v>
      </c>
      <c r="H44" s="90">
        <f t="shared" si="3"/>
        <v>0</v>
      </c>
      <c r="I44" s="92">
        <f>VLOOKUP($D44,Lager!$A$1:E327,5,FALSE)</f>
        <v>0</v>
      </c>
    </row>
    <row r="45" spans="1:9" ht="22.5" customHeight="1">
      <c r="A45" s="169">
        <v>29</v>
      </c>
      <c r="B45" s="80" t="s">
        <v>81</v>
      </c>
      <c r="C45" s="81">
        <f t="shared" si="0"/>
        <v>0</v>
      </c>
      <c r="D45" s="82"/>
      <c r="E45" s="83"/>
      <c r="F45" s="84">
        <f t="shared" si="1"/>
        <v>0</v>
      </c>
      <c r="G45" s="85">
        <f t="shared" si="2"/>
        <v>0</v>
      </c>
      <c r="H45" s="84">
        <f t="shared" si="3"/>
        <v>0</v>
      </c>
      <c r="I45" s="86">
        <f>VLOOKUP($D45,Lager!$A$1:E329,5,FALSE)</f>
        <v>0</v>
      </c>
    </row>
    <row r="46" spans="1:9" ht="22.5" customHeight="1">
      <c r="A46" s="169">
        <v>30</v>
      </c>
      <c r="B46" s="87" t="s">
        <v>82</v>
      </c>
      <c r="C46" s="69">
        <f t="shared" si="0"/>
        <v>0</v>
      </c>
      <c r="D46" s="88"/>
      <c r="E46" s="89"/>
      <c r="F46" s="90">
        <f t="shared" si="1"/>
        <v>0</v>
      </c>
      <c r="G46" s="91">
        <f t="shared" si="2"/>
        <v>0</v>
      </c>
      <c r="H46" s="90">
        <f t="shared" si="3"/>
        <v>0</v>
      </c>
      <c r="I46" s="92">
        <f>VLOOKUP($D46,Lager!$A$1:E329,5,FALSE)</f>
        <v>0</v>
      </c>
    </row>
    <row r="47" spans="1:9" ht="12.75">
      <c r="A47" s="169"/>
      <c r="B47" s="64"/>
      <c r="C47" s="64"/>
      <c r="D47" s="10"/>
      <c r="E47" s="93"/>
      <c r="F47" s="64"/>
      <c r="G47" s="64"/>
      <c r="H47" s="74"/>
      <c r="I47" s="66"/>
    </row>
    <row r="48" spans="1:9" ht="18.75">
      <c r="A48" s="169"/>
      <c r="B48" s="100"/>
      <c r="C48" s="94" t="s">
        <v>114</v>
      </c>
      <c r="D48" s="232" t="s">
        <v>107</v>
      </c>
      <c r="E48" s="232"/>
      <c r="F48" s="232"/>
      <c r="G48" s="241" t="s">
        <v>37</v>
      </c>
      <c r="H48" s="241"/>
      <c r="I48" s="95">
        <f>SUM(H17:H46)</f>
        <v>0</v>
      </c>
    </row>
    <row r="49" spans="1:9" ht="18.75">
      <c r="A49" s="108"/>
      <c r="B49" s="116"/>
      <c r="C49" s="96"/>
      <c r="D49" s="232" t="s">
        <v>101</v>
      </c>
      <c r="E49" s="232"/>
      <c r="F49" s="232"/>
      <c r="G49" s="97"/>
      <c r="H49" s="97"/>
      <c r="I49" s="98"/>
    </row>
    <row r="50" spans="1:9" ht="18.75">
      <c r="A50" s="169"/>
      <c r="B50" s="100"/>
      <c r="C50" s="171" t="s">
        <v>34</v>
      </c>
      <c r="D50" s="100"/>
      <c r="E50" s="118">
        <f>Lager!Y32</f>
        <v>0</v>
      </c>
      <c r="F50" s="100"/>
      <c r="G50" s="241" t="s">
        <v>38</v>
      </c>
      <c r="H50" s="241"/>
      <c r="I50" s="95">
        <f>I48*2.5%+I48</f>
        <v>0</v>
      </c>
    </row>
    <row r="51" spans="1:9" ht="18.75">
      <c r="A51" s="108"/>
      <c r="B51" s="116"/>
      <c r="C51" s="96"/>
      <c r="D51" s="232" t="s">
        <v>102</v>
      </c>
      <c r="E51" s="232"/>
      <c r="F51" s="232"/>
      <c r="G51" s="97"/>
      <c r="H51" s="97"/>
      <c r="I51" s="98"/>
    </row>
    <row r="52" spans="1:9" ht="18.75">
      <c r="A52" s="108"/>
      <c r="B52" s="100"/>
      <c r="C52" s="94" t="s">
        <v>35</v>
      </c>
      <c r="D52" s="100"/>
      <c r="E52" s="118">
        <f>Lager!W32</f>
        <v>0</v>
      </c>
      <c r="F52" s="100"/>
      <c r="G52" s="241" t="s">
        <v>39</v>
      </c>
      <c r="H52" s="241"/>
      <c r="I52" s="99">
        <f>Lager!S32</f>
        <v>0</v>
      </c>
    </row>
    <row r="53" spans="1:9" ht="18">
      <c r="A53" s="108"/>
      <c r="B53" s="116"/>
      <c r="C53" s="96"/>
      <c r="D53" s="232" t="s">
        <v>103</v>
      </c>
      <c r="E53" s="232"/>
      <c r="F53" s="232"/>
      <c r="G53" s="100"/>
      <c r="H53" s="100"/>
      <c r="I53" s="101"/>
    </row>
    <row r="54" spans="1:9" ht="18">
      <c r="A54" s="108"/>
      <c r="B54" s="116"/>
      <c r="C54" s="160"/>
      <c r="D54" s="100"/>
      <c r="E54" s="118">
        <f>Lager!U32</f>
        <v>0</v>
      </c>
      <c r="F54" s="100"/>
      <c r="G54" s="172"/>
      <c r="H54" s="172"/>
      <c r="I54" s="102"/>
    </row>
    <row r="55" spans="1:9" ht="18.75">
      <c r="A55" s="108"/>
      <c r="B55" s="100"/>
      <c r="C55" s="97" t="s">
        <v>86</v>
      </c>
      <c r="D55" s="232" t="s">
        <v>104</v>
      </c>
      <c r="E55" s="232"/>
      <c r="F55" s="232"/>
      <c r="G55" s="235" t="s">
        <v>41</v>
      </c>
      <c r="H55" s="235"/>
      <c r="I55" s="102"/>
    </row>
    <row r="56" spans="1:9" ht="18.75">
      <c r="A56" s="108"/>
      <c r="B56" s="100"/>
      <c r="C56" s="117"/>
      <c r="D56" s="100"/>
      <c r="E56" s="118">
        <f>Lager!AA32</f>
        <v>0</v>
      </c>
      <c r="F56" s="100"/>
      <c r="G56" s="236"/>
      <c r="H56" s="236"/>
      <c r="I56" s="237"/>
    </row>
    <row r="57" spans="1:9" ht="18.75">
      <c r="A57" s="108"/>
      <c r="B57" s="100"/>
      <c r="C57" s="117"/>
      <c r="D57" s="64"/>
      <c r="E57" s="64"/>
      <c r="F57" s="64"/>
      <c r="G57" s="236"/>
      <c r="H57" s="236"/>
      <c r="I57" s="237"/>
    </row>
    <row r="58" spans="1:9" ht="18.75">
      <c r="A58" s="108"/>
      <c r="B58" s="100"/>
      <c r="C58" s="117"/>
      <c r="D58" s="64"/>
      <c r="E58" s="64"/>
      <c r="F58" s="64"/>
      <c r="G58" s="10"/>
      <c r="H58" s="10"/>
      <c r="I58" s="72"/>
    </row>
    <row r="59" spans="1:9" ht="18.75">
      <c r="A59" s="108"/>
      <c r="B59" s="100"/>
      <c r="C59" s="117"/>
      <c r="D59" s="64"/>
      <c r="E59" s="64"/>
      <c r="F59" s="64"/>
      <c r="G59" s="238" t="s">
        <v>42</v>
      </c>
      <c r="H59" s="238"/>
      <c r="I59" s="66"/>
    </row>
    <row r="60" spans="1:9" ht="18.75">
      <c r="A60" s="108"/>
      <c r="B60" s="100"/>
      <c r="C60" s="117"/>
      <c r="D60" s="64"/>
      <c r="E60" s="64"/>
      <c r="F60" s="64"/>
      <c r="G60" s="64"/>
      <c r="H60" s="64"/>
      <c r="I60" s="66"/>
    </row>
    <row r="61" spans="1:9" ht="18.75">
      <c r="A61" s="108"/>
      <c r="B61" s="100"/>
      <c r="C61" s="117"/>
      <c r="D61" s="64"/>
      <c r="E61" s="64"/>
      <c r="F61" s="64"/>
      <c r="G61" s="64"/>
      <c r="H61" s="64"/>
      <c r="I61" s="66"/>
    </row>
    <row r="62" spans="1:9" ht="18.75" customHeight="1">
      <c r="A62" s="108"/>
      <c r="B62" s="64"/>
      <c r="C62" s="64"/>
      <c r="D62" s="64"/>
      <c r="E62" s="64"/>
      <c r="F62" s="64"/>
      <c r="G62" s="64"/>
      <c r="H62" s="64"/>
      <c r="I62" s="66"/>
    </row>
    <row r="63" spans="1:9" ht="18.75" customHeight="1">
      <c r="A63" s="108"/>
      <c r="B63" s="64"/>
      <c r="C63" s="64"/>
      <c r="D63" s="64"/>
      <c r="E63" s="64"/>
      <c r="F63" s="64"/>
      <c r="G63" s="64"/>
      <c r="H63" s="64"/>
      <c r="I63" s="66"/>
    </row>
    <row r="64" spans="1:9" ht="18.75" customHeight="1">
      <c r="A64" s="108"/>
      <c r="B64" s="64"/>
      <c r="C64" s="64"/>
      <c r="D64" s="64"/>
      <c r="E64" s="64"/>
      <c r="F64" s="64"/>
      <c r="G64" s="64"/>
      <c r="H64" s="64"/>
      <c r="I64" s="66"/>
    </row>
    <row r="65" spans="1:9" ht="18.75" customHeight="1">
      <c r="A65" s="108"/>
      <c r="B65" s="64"/>
      <c r="C65" s="64"/>
      <c r="D65" s="64"/>
      <c r="E65" s="64"/>
      <c r="F65" s="64"/>
      <c r="G65" s="64"/>
      <c r="H65" s="64"/>
      <c r="I65" s="66"/>
    </row>
    <row r="66" spans="1:9" ht="15">
      <c r="A66" s="108"/>
      <c r="B66" s="64"/>
      <c r="C66" s="64"/>
      <c r="D66" s="64"/>
      <c r="E66" s="64"/>
      <c r="F66" s="103" t="s">
        <v>84</v>
      </c>
      <c r="G66" s="64"/>
      <c r="H66" s="64"/>
      <c r="I66" s="66"/>
    </row>
    <row r="67" spans="1:9" ht="12.75">
      <c r="A67" s="108"/>
      <c r="B67" s="64"/>
      <c r="C67" s="64"/>
      <c r="D67" s="64"/>
      <c r="E67" s="64"/>
      <c r="F67" s="64"/>
      <c r="G67" s="64"/>
      <c r="H67" s="64"/>
      <c r="I67" s="66"/>
    </row>
    <row r="68" spans="1:9" ht="15">
      <c r="A68" s="108"/>
      <c r="B68" s="64"/>
      <c r="C68" s="64"/>
      <c r="D68" s="64"/>
      <c r="E68" s="64"/>
      <c r="F68" s="104" t="s">
        <v>85</v>
      </c>
      <c r="G68" s="64"/>
      <c r="H68" s="64"/>
      <c r="I68" s="66"/>
    </row>
    <row r="69" spans="1:11" ht="12.75" customHeight="1">
      <c r="A69" s="108"/>
      <c r="B69" s="233" t="s">
        <v>83</v>
      </c>
      <c r="C69" s="233"/>
      <c r="D69" s="233"/>
      <c r="E69" s="233"/>
      <c r="F69" s="233"/>
      <c r="G69" s="233"/>
      <c r="H69" s="233"/>
      <c r="I69" s="234"/>
      <c r="J69" s="9"/>
      <c r="K69" s="10"/>
    </row>
    <row r="70" spans="1:9" ht="12.75" customHeight="1">
      <c r="A70" s="108"/>
      <c r="B70" s="233"/>
      <c r="C70" s="233"/>
      <c r="D70" s="233"/>
      <c r="E70" s="233"/>
      <c r="F70" s="233"/>
      <c r="G70" s="233"/>
      <c r="H70" s="233"/>
      <c r="I70" s="234"/>
    </row>
    <row r="71" spans="1:9" ht="12.75" customHeight="1">
      <c r="A71" s="108"/>
      <c r="B71" s="233"/>
      <c r="C71" s="233"/>
      <c r="D71" s="233"/>
      <c r="E71" s="233"/>
      <c r="F71" s="233"/>
      <c r="G71" s="233"/>
      <c r="H71" s="233"/>
      <c r="I71" s="234"/>
    </row>
    <row r="72" spans="1:9" ht="12" customHeight="1" thickBot="1">
      <c r="A72" s="109"/>
      <c r="B72" s="105"/>
      <c r="C72" s="105"/>
      <c r="D72" s="115" t="s">
        <v>113</v>
      </c>
      <c r="E72" s="105"/>
      <c r="F72" s="105"/>
      <c r="G72" s="105"/>
      <c r="H72" s="105"/>
      <c r="I72" s="106"/>
    </row>
    <row r="73" ht="7.5" customHeight="1" thickTop="1"/>
    <row r="74" ht="15.75" customHeight="1"/>
    <row r="75" spans="2:11" ht="15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5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5.75" customHeight="1">
      <c r="B78" s="161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2.7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5.75">
      <c r="B80" s="162"/>
      <c r="C80" s="162"/>
      <c r="D80" s="162"/>
      <c r="E80" s="162"/>
      <c r="F80" s="162"/>
      <c r="G80" s="163"/>
      <c r="H80" s="162"/>
      <c r="I80" s="162"/>
      <c r="J80" s="13"/>
      <c r="K80" s="13"/>
    </row>
    <row r="81" spans="2:11" ht="12.7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20.25">
      <c r="B82" s="164"/>
      <c r="C82" s="165"/>
      <c r="D82" s="11"/>
      <c r="E82" s="12"/>
      <c r="F82" s="12"/>
      <c r="G82" s="166"/>
      <c r="H82" s="12"/>
      <c r="I82" s="167"/>
      <c r="J82" s="13"/>
      <c r="K82" s="13"/>
    </row>
    <row r="83" spans="2:11" ht="20.25">
      <c r="B83" s="164"/>
      <c r="C83" s="165"/>
      <c r="D83" s="11"/>
      <c r="E83" s="12"/>
      <c r="F83" s="12"/>
      <c r="G83" s="166"/>
      <c r="H83" s="12"/>
      <c r="I83" s="167"/>
      <c r="J83" s="13"/>
      <c r="K83" s="13"/>
    </row>
    <row r="84" spans="2:11" ht="20.25">
      <c r="B84" s="164"/>
      <c r="C84" s="165"/>
      <c r="D84" s="11"/>
      <c r="E84" s="12"/>
      <c r="F84" s="12"/>
      <c r="G84" s="166"/>
      <c r="H84" s="12"/>
      <c r="I84" s="167"/>
      <c r="J84" s="13"/>
      <c r="K84" s="13"/>
    </row>
    <row r="85" spans="2:11" ht="20.25">
      <c r="B85" s="164"/>
      <c r="C85" s="165"/>
      <c r="D85" s="11"/>
      <c r="E85" s="12"/>
      <c r="F85" s="12"/>
      <c r="G85" s="166"/>
      <c r="H85" s="12"/>
      <c r="I85" s="167"/>
      <c r="J85" s="13"/>
      <c r="K85" s="13"/>
    </row>
    <row r="86" spans="2:11" ht="20.25">
      <c r="B86" s="164"/>
      <c r="C86" s="165"/>
      <c r="D86" s="11"/>
      <c r="E86" s="12"/>
      <c r="F86" s="12"/>
      <c r="G86" s="166"/>
      <c r="H86" s="12"/>
      <c r="I86" s="167"/>
      <c r="J86" s="13"/>
      <c r="K86" s="13"/>
    </row>
    <row r="87" spans="2:11" ht="20.25">
      <c r="B87" s="164"/>
      <c r="C87" s="165"/>
      <c r="D87" s="11"/>
      <c r="E87" s="12"/>
      <c r="F87" s="12"/>
      <c r="G87" s="166"/>
      <c r="H87" s="12"/>
      <c r="I87" s="167"/>
      <c r="J87" s="13"/>
      <c r="K87" s="13"/>
    </row>
    <row r="88" spans="2:11" ht="20.25">
      <c r="B88" s="164"/>
      <c r="C88" s="165"/>
      <c r="D88" s="11"/>
      <c r="E88" s="12"/>
      <c r="F88" s="12"/>
      <c r="G88" s="166"/>
      <c r="H88" s="12"/>
      <c r="I88" s="167"/>
      <c r="J88" s="13"/>
      <c r="K88" s="13"/>
    </row>
    <row r="89" spans="2:11" ht="20.25">
      <c r="B89" s="164"/>
      <c r="C89" s="165"/>
      <c r="D89" s="11"/>
      <c r="E89" s="12"/>
      <c r="F89" s="12"/>
      <c r="G89" s="166"/>
      <c r="H89" s="12"/>
      <c r="I89" s="167"/>
      <c r="J89" s="13"/>
      <c r="K89" s="13"/>
    </row>
    <row r="90" spans="2:11" ht="20.25">
      <c r="B90" s="164"/>
      <c r="C90" s="165"/>
      <c r="D90" s="11"/>
      <c r="E90" s="12"/>
      <c r="F90" s="12"/>
      <c r="G90" s="166"/>
      <c r="H90" s="12"/>
      <c r="I90" s="167"/>
      <c r="J90" s="13"/>
      <c r="K90" s="13"/>
    </row>
    <row r="91" spans="2:11" ht="20.25">
      <c r="B91" s="164"/>
      <c r="C91" s="165"/>
      <c r="D91" s="11"/>
      <c r="E91" s="12"/>
      <c r="F91" s="12"/>
      <c r="G91" s="166"/>
      <c r="H91" s="12"/>
      <c r="I91" s="167"/>
      <c r="J91" s="13"/>
      <c r="K91" s="13"/>
    </row>
    <row r="92" spans="2:11" ht="20.25">
      <c r="B92" s="164"/>
      <c r="C92" s="165"/>
      <c r="D92" s="11"/>
      <c r="E92" s="12"/>
      <c r="F92" s="12"/>
      <c r="G92" s="166"/>
      <c r="H92" s="12"/>
      <c r="I92" s="167"/>
      <c r="J92" s="13"/>
      <c r="K92" s="13"/>
    </row>
    <row r="93" spans="2:11" ht="20.25">
      <c r="B93" s="164"/>
      <c r="C93" s="165"/>
      <c r="D93" s="11"/>
      <c r="E93" s="12"/>
      <c r="F93" s="12"/>
      <c r="G93" s="166"/>
      <c r="H93" s="12"/>
      <c r="I93" s="167"/>
      <c r="J93" s="13"/>
      <c r="K93" s="13"/>
    </row>
    <row r="94" spans="2:11" ht="20.25">
      <c r="B94" s="164"/>
      <c r="C94" s="165"/>
      <c r="D94" s="11"/>
      <c r="E94" s="12"/>
      <c r="F94" s="12"/>
      <c r="G94" s="166"/>
      <c r="H94" s="12"/>
      <c r="I94" s="167"/>
      <c r="J94" s="13"/>
      <c r="K94" s="13"/>
    </row>
    <row r="95" spans="2:11" ht="20.25">
      <c r="B95" s="164"/>
      <c r="C95" s="165"/>
      <c r="D95" s="11"/>
      <c r="E95" s="12"/>
      <c r="F95" s="12"/>
      <c r="G95" s="166"/>
      <c r="H95" s="12"/>
      <c r="I95" s="167"/>
      <c r="J95" s="13"/>
      <c r="K95" s="13"/>
    </row>
    <row r="96" spans="2:11" ht="20.25">
      <c r="B96" s="164"/>
      <c r="C96" s="165"/>
      <c r="D96" s="11"/>
      <c r="E96" s="12"/>
      <c r="F96" s="12"/>
      <c r="G96" s="166"/>
      <c r="H96" s="12"/>
      <c r="I96" s="167"/>
      <c r="J96" s="13"/>
      <c r="K96" s="13"/>
    </row>
    <row r="97" spans="2:11" ht="20.25">
      <c r="B97" s="164"/>
      <c r="C97" s="165"/>
      <c r="D97" s="11"/>
      <c r="E97" s="12"/>
      <c r="F97" s="12"/>
      <c r="G97" s="166"/>
      <c r="H97" s="12"/>
      <c r="I97" s="167"/>
      <c r="J97" s="13"/>
      <c r="K97" s="13"/>
    </row>
    <row r="98" spans="2:11" ht="20.25">
      <c r="B98" s="164"/>
      <c r="C98" s="165"/>
      <c r="D98" s="11"/>
      <c r="E98" s="12"/>
      <c r="F98" s="12"/>
      <c r="G98" s="166"/>
      <c r="H98" s="12"/>
      <c r="I98" s="167"/>
      <c r="J98" s="13"/>
      <c r="K98" s="13"/>
    </row>
    <row r="99" spans="2:11" ht="20.25">
      <c r="B99" s="164"/>
      <c r="C99" s="165"/>
      <c r="D99" s="11"/>
      <c r="E99" s="12"/>
      <c r="F99" s="12"/>
      <c r="G99" s="166"/>
      <c r="H99" s="12"/>
      <c r="I99" s="167"/>
      <c r="J99" s="13"/>
      <c r="K99" s="13"/>
    </row>
    <row r="100" spans="2:11" ht="20.25">
      <c r="B100" s="164"/>
      <c r="C100" s="165"/>
      <c r="D100" s="11"/>
      <c r="E100" s="12"/>
      <c r="F100" s="12"/>
      <c r="G100" s="166"/>
      <c r="H100" s="12"/>
      <c r="I100" s="167"/>
      <c r="J100" s="13"/>
      <c r="K100" s="13"/>
    </row>
    <row r="101" spans="2:11" ht="20.25">
      <c r="B101" s="164"/>
      <c r="C101" s="165"/>
      <c r="D101" s="11"/>
      <c r="E101" s="12"/>
      <c r="F101" s="12"/>
      <c r="G101" s="166"/>
      <c r="H101" s="12"/>
      <c r="I101" s="167"/>
      <c r="J101" s="13"/>
      <c r="K101" s="13"/>
    </row>
    <row r="102" spans="2:11" ht="20.25">
      <c r="B102" s="164"/>
      <c r="C102" s="165"/>
      <c r="D102" s="11"/>
      <c r="E102" s="12"/>
      <c r="F102" s="12"/>
      <c r="G102" s="166"/>
      <c r="H102" s="12"/>
      <c r="I102" s="167"/>
      <c r="J102" s="13"/>
      <c r="K102" s="13"/>
    </row>
    <row r="103" spans="2:11" ht="20.25">
      <c r="B103" s="164"/>
      <c r="C103" s="165"/>
      <c r="D103" s="11"/>
      <c r="E103" s="12"/>
      <c r="F103" s="12"/>
      <c r="G103" s="166"/>
      <c r="H103" s="12"/>
      <c r="I103" s="167"/>
      <c r="J103" s="13"/>
      <c r="K103" s="13"/>
    </row>
    <row r="104" spans="2:11" ht="20.25">
      <c r="B104" s="164"/>
      <c r="C104" s="165"/>
      <c r="D104" s="11"/>
      <c r="E104" s="12"/>
      <c r="F104" s="12"/>
      <c r="G104" s="166"/>
      <c r="H104" s="12"/>
      <c r="I104" s="167"/>
      <c r="J104" s="13"/>
      <c r="K104" s="13"/>
    </row>
    <row r="105" spans="2:11" ht="20.25">
      <c r="B105" s="164"/>
      <c r="C105" s="165"/>
      <c r="D105" s="11"/>
      <c r="E105" s="12"/>
      <c r="F105" s="12"/>
      <c r="G105" s="166"/>
      <c r="H105" s="12"/>
      <c r="I105" s="167"/>
      <c r="J105" s="13"/>
      <c r="K105" s="13"/>
    </row>
    <row r="106" spans="2:11" ht="20.25">
      <c r="B106" s="164"/>
      <c r="C106" s="165"/>
      <c r="D106" s="11"/>
      <c r="E106" s="12"/>
      <c r="F106" s="12"/>
      <c r="G106" s="166"/>
      <c r="H106" s="12"/>
      <c r="I106" s="167"/>
      <c r="J106" s="13"/>
      <c r="K106" s="13"/>
    </row>
    <row r="107" spans="2:11" ht="20.25">
      <c r="B107" s="164"/>
      <c r="C107" s="165"/>
      <c r="D107" s="11"/>
      <c r="E107" s="12"/>
      <c r="F107" s="12"/>
      <c r="G107" s="166"/>
      <c r="H107" s="12"/>
      <c r="I107" s="167"/>
      <c r="J107" s="13"/>
      <c r="K107" s="13"/>
    </row>
    <row r="108" spans="2:11" ht="20.25">
      <c r="B108" s="164"/>
      <c r="C108" s="165"/>
      <c r="D108" s="11"/>
      <c r="E108" s="12"/>
      <c r="F108" s="12"/>
      <c r="G108" s="166"/>
      <c r="H108" s="12"/>
      <c r="I108" s="167"/>
      <c r="J108" s="13"/>
      <c r="K108" s="13"/>
    </row>
    <row r="109" spans="2:11" ht="20.25">
      <c r="B109" s="164"/>
      <c r="C109" s="165"/>
      <c r="D109" s="11"/>
      <c r="E109" s="12"/>
      <c r="F109" s="12"/>
      <c r="G109" s="166"/>
      <c r="H109" s="12"/>
      <c r="I109" s="167"/>
      <c r="J109" s="13"/>
      <c r="K109" s="13"/>
    </row>
    <row r="110" spans="2:11" ht="20.25">
      <c r="B110" s="164"/>
      <c r="C110" s="165"/>
      <c r="D110" s="11"/>
      <c r="E110" s="12"/>
      <c r="F110" s="12"/>
      <c r="G110" s="166"/>
      <c r="H110" s="12"/>
      <c r="I110" s="167"/>
      <c r="J110" s="13"/>
      <c r="K110" s="13"/>
    </row>
    <row r="111" spans="2:11" ht="20.25">
      <c r="B111" s="164"/>
      <c r="C111" s="165"/>
      <c r="D111" s="11"/>
      <c r="E111" s="12"/>
      <c r="F111" s="12"/>
      <c r="G111" s="166"/>
      <c r="H111" s="12"/>
      <c r="I111" s="167"/>
      <c r="J111" s="13"/>
      <c r="K111" s="13"/>
    </row>
    <row r="112" spans="2:11" ht="20.25">
      <c r="B112" s="164"/>
      <c r="C112" s="165"/>
      <c r="D112" s="11"/>
      <c r="E112" s="12"/>
      <c r="F112" s="12"/>
      <c r="G112" s="166"/>
      <c r="H112" s="12"/>
      <c r="I112" s="167"/>
      <c r="J112" s="13"/>
      <c r="K112" s="13"/>
    </row>
    <row r="113" spans="2:11" ht="20.25">
      <c r="B113" s="164"/>
      <c r="C113" s="165"/>
      <c r="D113" s="11"/>
      <c r="E113" s="12"/>
      <c r="F113" s="12"/>
      <c r="G113" s="166"/>
      <c r="H113" s="12"/>
      <c r="I113" s="167"/>
      <c r="J113" s="13"/>
      <c r="K113" s="13"/>
    </row>
    <row r="114" spans="2:11" ht="20.25">
      <c r="B114" s="164"/>
      <c r="C114" s="165"/>
      <c r="D114" s="11"/>
      <c r="E114" s="12"/>
      <c r="F114" s="12"/>
      <c r="G114" s="166"/>
      <c r="H114" s="12"/>
      <c r="I114" s="167"/>
      <c r="J114" s="13"/>
      <c r="K114" s="13"/>
    </row>
    <row r="115" spans="2:11" ht="20.25">
      <c r="B115" s="164"/>
      <c r="C115" s="165"/>
      <c r="D115" s="11"/>
      <c r="E115" s="12"/>
      <c r="F115" s="12"/>
      <c r="G115" s="166"/>
      <c r="H115" s="12"/>
      <c r="I115" s="167"/>
      <c r="J115" s="13"/>
      <c r="K115" s="13"/>
    </row>
    <row r="116" spans="2:11" ht="20.25">
      <c r="B116" s="164"/>
      <c r="C116" s="165"/>
      <c r="D116" s="11"/>
      <c r="E116" s="12"/>
      <c r="F116" s="12"/>
      <c r="G116" s="166"/>
      <c r="H116" s="12"/>
      <c r="I116" s="167"/>
      <c r="J116" s="13"/>
      <c r="K116" s="13"/>
    </row>
    <row r="117" spans="2:11" ht="20.25">
      <c r="B117" s="164"/>
      <c r="C117" s="165"/>
      <c r="D117" s="11"/>
      <c r="E117" s="12"/>
      <c r="F117" s="12"/>
      <c r="G117" s="166"/>
      <c r="H117" s="12"/>
      <c r="I117" s="167"/>
      <c r="J117" s="13"/>
      <c r="K117" s="13"/>
    </row>
    <row r="118" spans="2:11" ht="20.25">
      <c r="B118" s="164"/>
      <c r="C118" s="165"/>
      <c r="D118" s="11"/>
      <c r="E118" s="12"/>
      <c r="F118" s="12"/>
      <c r="G118" s="166"/>
      <c r="H118" s="12"/>
      <c r="I118" s="167"/>
      <c r="J118" s="13"/>
      <c r="K118" s="13"/>
    </row>
    <row r="119" spans="2:11" ht="20.25">
      <c r="B119" s="164"/>
      <c r="C119" s="165"/>
      <c r="D119" s="11"/>
      <c r="E119" s="12"/>
      <c r="F119" s="12"/>
      <c r="G119" s="166"/>
      <c r="H119" s="12"/>
      <c r="I119" s="167"/>
      <c r="J119" s="13"/>
      <c r="K119" s="13"/>
    </row>
    <row r="120" spans="2:11" ht="20.25">
      <c r="B120" s="164"/>
      <c r="C120" s="165"/>
      <c r="D120" s="11"/>
      <c r="E120" s="12"/>
      <c r="F120" s="12"/>
      <c r="G120" s="166"/>
      <c r="H120" s="12"/>
      <c r="I120" s="167"/>
      <c r="J120" s="13"/>
      <c r="K120" s="13"/>
    </row>
    <row r="121" spans="2:11" ht="20.25">
      <c r="B121" s="164"/>
      <c r="C121" s="165"/>
      <c r="D121" s="11"/>
      <c r="E121" s="12"/>
      <c r="F121" s="12"/>
      <c r="G121" s="166"/>
      <c r="H121" s="12"/>
      <c r="I121" s="167"/>
      <c r="J121" s="13"/>
      <c r="K121" s="13"/>
    </row>
    <row r="122" spans="2:11" ht="20.25">
      <c r="B122" s="164"/>
      <c r="C122" s="165"/>
      <c r="D122" s="11"/>
      <c r="E122" s="12"/>
      <c r="F122" s="12"/>
      <c r="G122" s="166"/>
      <c r="H122" s="12"/>
      <c r="I122" s="167"/>
      <c r="J122" s="13"/>
      <c r="K122" s="13"/>
    </row>
    <row r="123" spans="2:11" ht="20.25">
      <c r="B123" s="164"/>
      <c r="C123" s="165"/>
      <c r="D123" s="11"/>
      <c r="E123" s="12"/>
      <c r="F123" s="12"/>
      <c r="G123" s="166"/>
      <c r="H123" s="12"/>
      <c r="I123" s="167"/>
      <c r="J123" s="13"/>
      <c r="K123" s="13"/>
    </row>
    <row r="124" spans="2:11" ht="20.25">
      <c r="B124" s="164"/>
      <c r="C124" s="165"/>
      <c r="D124" s="11"/>
      <c r="E124" s="12"/>
      <c r="F124" s="12"/>
      <c r="G124" s="166"/>
      <c r="H124" s="12"/>
      <c r="I124" s="167"/>
      <c r="J124" s="13"/>
      <c r="K124" s="13"/>
    </row>
    <row r="125" spans="2:11" ht="20.25">
      <c r="B125" s="164"/>
      <c r="C125" s="165"/>
      <c r="D125" s="11"/>
      <c r="E125" s="12"/>
      <c r="F125" s="12"/>
      <c r="G125" s="166"/>
      <c r="H125" s="12"/>
      <c r="I125" s="167"/>
      <c r="J125" s="13"/>
      <c r="K125" s="13"/>
    </row>
    <row r="126" spans="2:11" ht="20.25">
      <c r="B126" s="164"/>
      <c r="C126" s="165"/>
      <c r="D126" s="11"/>
      <c r="E126" s="12"/>
      <c r="F126" s="12"/>
      <c r="G126" s="166"/>
      <c r="H126" s="12"/>
      <c r="I126" s="167"/>
      <c r="J126" s="13"/>
      <c r="K126" s="13"/>
    </row>
    <row r="127" spans="2:11" ht="20.25">
      <c r="B127" s="164"/>
      <c r="C127" s="165"/>
      <c r="D127" s="11"/>
      <c r="E127" s="12"/>
      <c r="F127" s="12"/>
      <c r="G127" s="166"/>
      <c r="H127" s="12"/>
      <c r="I127" s="167"/>
      <c r="J127" s="13"/>
      <c r="K127" s="13"/>
    </row>
    <row r="128" spans="2:11" ht="20.25">
      <c r="B128" s="164"/>
      <c r="C128" s="165"/>
      <c r="D128" s="11"/>
      <c r="E128" s="12"/>
      <c r="F128" s="12"/>
      <c r="G128" s="166"/>
      <c r="H128" s="12"/>
      <c r="I128" s="167"/>
      <c r="J128" s="13"/>
      <c r="K128" s="13"/>
    </row>
    <row r="129" spans="2:11" ht="20.25">
      <c r="B129" s="164"/>
      <c r="C129" s="165"/>
      <c r="D129" s="11"/>
      <c r="E129" s="12"/>
      <c r="F129" s="12"/>
      <c r="G129" s="166"/>
      <c r="H129" s="12"/>
      <c r="I129" s="167"/>
      <c r="J129" s="13"/>
      <c r="K129" s="13"/>
    </row>
    <row r="130" spans="2:11" ht="20.25">
      <c r="B130" s="164"/>
      <c r="C130" s="165"/>
      <c r="D130" s="11"/>
      <c r="E130" s="12"/>
      <c r="F130" s="12"/>
      <c r="G130" s="166"/>
      <c r="H130" s="12"/>
      <c r="I130" s="167"/>
      <c r="J130" s="13"/>
      <c r="K130" s="13"/>
    </row>
    <row r="131" spans="2:11" ht="20.25">
      <c r="B131" s="164"/>
      <c r="C131" s="165"/>
      <c r="D131" s="11"/>
      <c r="E131" s="12"/>
      <c r="F131" s="12"/>
      <c r="G131" s="166"/>
      <c r="H131" s="12"/>
      <c r="I131" s="167"/>
      <c r="J131" s="13"/>
      <c r="K131" s="13"/>
    </row>
    <row r="132" spans="2:11" ht="20.25">
      <c r="B132" s="164"/>
      <c r="C132" s="165"/>
      <c r="D132" s="11"/>
      <c r="E132" s="12"/>
      <c r="F132" s="12"/>
      <c r="G132" s="166"/>
      <c r="H132" s="12"/>
      <c r="I132" s="167"/>
      <c r="J132" s="13"/>
      <c r="K132" s="13"/>
    </row>
    <row r="133" spans="2:11" ht="20.25">
      <c r="B133" s="164"/>
      <c r="C133" s="165"/>
      <c r="D133" s="11"/>
      <c r="E133" s="12"/>
      <c r="F133" s="12"/>
      <c r="G133" s="166"/>
      <c r="H133" s="12"/>
      <c r="I133" s="167"/>
      <c r="J133" s="13"/>
      <c r="K133" s="13"/>
    </row>
    <row r="134" spans="2:11" ht="20.25">
      <c r="B134" s="164"/>
      <c r="C134" s="165"/>
      <c r="D134" s="11"/>
      <c r="E134" s="12"/>
      <c r="F134" s="12"/>
      <c r="G134" s="166"/>
      <c r="H134" s="12"/>
      <c r="I134" s="167"/>
      <c r="J134" s="13"/>
      <c r="K134" s="13"/>
    </row>
    <row r="135" spans="2:11" ht="20.25">
      <c r="B135" s="164"/>
      <c r="C135" s="165"/>
      <c r="D135" s="11"/>
      <c r="E135" s="12"/>
      <c r="F135" s="12"/>
      <c r="G135" s="166"/>
      <c r="H135" s="12"/>
      <c r="I135" s="167"/>
      <c r="J135" s="13"/>
      <c r="K135" s="13"/>
    </row>
    <row r="136" spans="2:11" ht="20.25">
      <c r="B136" s="164"/>
      <c r="C136" s="165"/>
      <c r="D136" s="11"/>
      <c r="E136" s="12"/>
      <c r="F136" s="12"/>
      <c r="G136" s="166"/>
      <c r="H136" s="12"/>
      <c r="I136" s="167"/>
      <c r="J136" s="13"/>
      <c r="K136" s="13"/>
    </row>
    <row r="137" spans="2:11" ht="20.25">
      <c r="B137" s="164"/>
      <c r="C137" s="165"/>
      <c r="D137" s="11"/>
      <c r="E137" s="12"/>
      <c r="F137" s="12"/>
      <c r="G137" s="166"/>
      <c r="H137" s="12"/>
      <c r="I137" s="167"/>
      <c r="J137" s="13"/>
      <c r="K137" s="13"/>
    </row>
    <row r="138" spans="2:11" ht="20.25">
      <c r="B138" s="164"/>
      <c r="C138" s="165"/>
      <c r="D138" s="11"/>
      <c r="E138" s="12"/>
      <c r="F138" s="12"/>
      <c r="G138" s="166"/>
      <c r="H138" s="12"/>
      <c r="I138" s="167"/>
      <c r="J138" s="13"/>
      <c r="K138" s="13"/>
    </row>
    <row r="139" spans="2:11" ht="20.25">
      <c r="B139" s="164"/>
      <c r="C139" s="165"/>
      <c r="D139" s="11"/>
      <c r="E139" s="12"/>
      <c r="F139" s="12"/>
      <c r="G139" s="166"/>
      <c r="H139" s="12"/>
      <c r="I139" s="167"/>
      <c r="J139" s="13"/>
      <c r="K139" s="13"/>
    </row>
    <row r="140" spans="2:11" ht="20.25">
      <c r="B140" s="164"/>
      <c r="C140" s="165"/>
      <c r="D140" s="11"/>
      <c r="E140" s="12"/>
      <c r="F140" s="12"/>
      <c r="G140" s="166"/>
      <c r="H140" s="12"/>
      <c r="I140" s="167"/>
      <c r="J140" s="13"/>
      <c r="K140" s="13"/>
    </row>
    <row r="141" spans="2:11" ht="20.25">
      <c r="B141" s="164"/>
      <c r="C141" s="165"/>
      <c r="D141" s="11"/>
      <c r="E141" s="12"/>
      <c r="F141" s="12"/>
      <c r="G141" s="166"/>
      <c r="H141" s="12"/>
      <c r="I141" s="167"/>
      <c r="J141" s="13"/>
      <c r="K141" s="13"/>
    </row>
    <row r="142" spans="2:11" ht="20.25">
      <c r="B142" s="164"/>
      <c r="C142" s="165"/>
      <c r="D142" s="11"/>
      <c r="E142" s="12"/>
      <c r="F142" s="12"/>
      <c r="G142" s="166"/>
      <c r="H142" s="12"/>
      <c r="I142" s="167"/>
      <c r="J142" s="13"/>
      <c r="K142" s="13"/>
    </row>
    <row r="143" spans="2:11" ht="20.25">
      <c r="B143" s="164"/>
      <c r="C143" s="165"/>
      <c r="D143" s="11"/>
      <c r="E143" s="12"/>
      <c r="F143" s="12"/>
      <c r="G143" s="166"/>
      <c r="H143" s="12"/>
      <c r="I143" s="167"/>
      <c r="J143" s="13"/>
      <c r="K143" s="13"/>
    </row>
    <row r="144" spans="2:11" ht="20.25">
      <c r="B144" s="164"/>
      <c r="C144" s="165"/>
      <c r="D144" s="11"/>
      <c r="E144" s="12"/>
      <c r="F144" s="12"/>
      <c r="G144" s="166"/>
      <c r="H144" s="12"/>
      <c r="I144" s="167"/>
      <c r="J144" s="13"/>
      <c r="K144" s="13"/>
    </row>
    <row r="145" spans="2:11" ht="20.25">
      <c r="B145" s="164"/>
      <c r="C145" s="165"/>
      <c r="D145" s="11"/>
      <c r="E145" s="12"/>
      <c r="F145" s="12"/>
      <c r="G145" s="166"/>
      <c r="H145" s="12"/>
      <c r="I145" s="167"/>
      <c r="J145" s="13"/>
      <c r="K145" s="13"/>
    </row>
    <row r="146" spans="2:11" ht="20.25">
      <c r="B146" s="164"/>
      <c r="C146" s="165"/>
      <c r="D146" s="11"/>
      <c r="E146" s="12"/>
      <c r="F146" s="12"/>
      <c r="G146" s="166"/>
      <c r="H146" s="12"/>
      <c r="I146" s="167"/>
      <c r="J146" s="13"/>
      <c r="K146" s="13"/>
    </row>
    <row r="147" spans="2:11" ht="20.25">
      <c r="B147" s="164"/>
      <c r="C147" s="165"/>
      <c r="D147" s="11"/>
      <c r="E147" s="12"/>
      <c r="F147" s="12"/>
      <c r="G147" s="166"/>
      <c r="H147" s="12"/>
      <c r="I147" s="167"/>
      <c r="J147" s="13"/>
      <c r="K147" s="13"/>
    </row>
    <row r="148" spans="2:11" ht="20.25">
      <c r="B148" s="164"/>
      <c r="C148" s="165"/>
      <c r="D148" s="11"/>
      <c r="E148" s="12"/>
      <c r="F148" s="12"/>
      <c r="G148" s="166"/>
      <c r="H148" s="12"/>
      <c r="I148" s="167"/>
      <c r="J148" s="13"/>
      <c r="K148" s="13"/>
    </row>
    <row r="149" spans="2:11" ht="20.25">
      <c r="B149" s="164"/>
      <c r="C149" s="165"/>
      <c r="D149" s="11"/>
      <c r="E149" s="12"/>
      <c r="F149" s="12"/>
      <c r="G149" s="166"/>
      <c r="H149" s="12"/>
      <c r="I149" s="167"/>
      <c r="J149" s="13"/>
      <c r="K149" s="13"/>
    </row>
    <row r="150" spans="2:11" ht="20.25">
      <c r="B150" s="164"/>
      <c r="C150" s="165"/>
      <c r="D150" s="11"/>
      <c r="E150" s="12"/>
      <c r="F150" s="12"/>
      <c r="G150" s="166"/>
      <c r="H150" s="12"/>
      <c r="I150" s="167"/>
      <c r="J150" s="13"/>
      <c r="K150" s="13"/>
    </row>
    <row r="151" spans="2:11" ht="20.25">
      <c r="B151" s="164"/>
      <c r="C151" s="165"/>
      <c r="D151" s="11"/>
      <c r="E151" s="12"/>
      <c r="F151" s="12"/>
      <c r="G151" s="166"/>
      <c r="H151" s="12"/>
      <c r="I151" s="167"/>
      <c r="J151" s="13"/>
      <c r="K151" s="13"/>
    </row>
    <row r="152" spans="2:11" ht="20.25">
      <c r="B152" s="164"/>
      <c r="C152" s="165"/>
      <c r="D152" s="11"/>
      <c r="E152" s="12"/>
      <c r="F152" s="12"/>
      <c r="G152" s="166"/>
      <c r="H152" s="12"/>
      <c r="I152" s="167"/>
      <c r="J152" s="13"/>
      <c r="K152" s="13"/>
    </row>
    <row r="153" spans="2:11" ht="20.25">
      <c r="B153" s="164"/>
      <c r="C153" s="165"/>
      <c r="D153" s="11"/>
      <c r="E153" s="12"/>
      <c r="F153" s="12"/>
      <c r="G153" s="166"/>
      <c r="H153" s="12"/>
      <c r="I153" s="167"/>
      <c r="J153" s="13"/>
      <c r="K153" s="13"/>
    </row>
    <row r="154" spans="2:11" ht="20.25">
      <c r="B154" s="164"/>
      <c r="C154" s="165"/>
      <c r="D154" s="11"/>
      <c r="E154" s="12"/>
      <c r="F154" s="12"/>
      <c r="G154" s="166"/>
      <c r="H154" s="12"/>
      <c r="I154" s="167"/>
      <c r="J154" s="13"/>
      <c r="K154" s="13"/>
    </row>
    <row r="155" spans="2:11" ht="20.25">
      <c r="B155" s="164"/>
      <c r="C155" s="165"/>
      <c r="D155" s="11"/>
      <c r="E155" s="12"/>
      <c r="F155" s="12"/>
      <c r="G155" s="166"/>
      <c r="H155" s="12"/>
      <c r="I155" s="167"/>
      <c r="J155" s="13"/>
      <c r="K155" s="13"/>
    </row>
    <row r="156" spans="2:11" ht="20.25">
      <c r="B156" s="164"/>
      <c r="C156" s="165"/>
      <c r="D156" s="11"/>
      <c r="E156" s="12"/>
      <c r="F156" s="12"/>
      <c r="G156" s="166"/>
      <c r="H156" s="12"/>
      <c r="I156" s="167"/>
      <c r="J156" s="13"/>
      <c r="K156" s="13"/>
    </row>
    <row r="157" spans="2:11" ht="20.25">
      <c r="B157" s="164"/>
      <c r="C157" s="165"/>
      <c r="D157" s="11"/>
      <c r="E157" s="12"/>
      <c r="F157" s="12"/>
      <c r="G157" s="166"/>
      <c r="H157" s="12"/>
      <c r="I157" s="167"/>
      <c r="J157" s="13"/>
      <c r="K157" s="13"/>
    </row>
    <row r="158" spans="2:11" ht="20.25">
      <c r="B158" s="164"/>
      <c r="C158" s="165"/>
      <c r="D158" s="11"/>
      <c r="E158" s="12"/>
      <c r="F158" s="12"/>
      <c r="G158" s="166"/>
      <c r="H158" s="12"/>
      <c r="I158" s="167"/>
      <c r="J158" s="13"/>
      <c r="K158" s="13"/>
    </row>
    <row r="159" spans="2:11" ht="20.25">
      <c r="B159" s="164"/>
      <c r="C159" s="165"/>
      <c r="D159" s="11"/>
      <c r="E159" s="12"/>
      <c r="F159" s="12"/>
      <c r="G159" s="166"/>
      <c r="H159" s="12"/>
      <c r="I159" s="167"/>
      <c r="J159" s="13"/>
      <c r="K159" s="13"/>
    </row>
    <row r="160" spans="2:11" ht="20.25">
      <c r="B160" s="164"/>
      <c r="C160" s="165"/>
      <c r="D160" s="11"/>
      <c r="E160" s="12"/>
      <c r="F160" s="12"/>
      <c r="G160" s="166"/>
      <c r="H160" s="12"/>
      <c r="I160" s="167"/>
      <c r="J160" s="13"/>
      <c r="K160" s="13"/>
    </row>
    <row r="161" spans="2:11" ht="20.25">
      <c r="B161" s="164"/>
      <c r="C161" s="165"/>
      <c r="D161" s="11"/>
      <c r="E161" s="12"/>
      <c r="F161" s="12"/>
      <c r="G161" s="166"/>
      <c r="H161" s="12"/>
      <c r="I161" s="167"/>
      <c r="J161" s="13"/>
      <c r="K161" s="13"/>
    </row>
    <row r="162" spans="2:11" ht="20.25">
      <c r="B162" s="164"/>
      <c r="C162" s="165"/>
      <c r="D162" s="11"/>
      <c r="E162" s="12"/>
      <c r="F162" s="12"/>
      <c r="G162" s="166"/>
      <c r="H162" s="12"/>
      <c r="I162" s="167"/>
      <c r="J162" s="13"/>
      <c r="K162" s="13"/>
    </row>
    <row r="163" spans="2:11" ht="20.25">
      <c r="B163" s="164"/>
      <c r="C163" s="165"/>
      <c r="D163" s="11"/>
      <c r="E163" s="12"/>
      <c r="F163" s="12"/>
      <c r="G163" s="166"/>
      <c r="H163" s="12"/>
      <c r="I163" s="167"/>
      <c r="J163" s="13"/>
      <c r="K163" s="13"/>
    </row>
    <row r="164" spans="2:11" ht="20.25">
      <c r="B164" s="164"/>
      <c r="C164" s="165"/>
      <c r="D164" s="11"/>
      <c r="E164" s="12"/>
      <c r="F164" s="12"/>
      <c r="G164" s="166"/>
      <c r="H164" s="12"/>
      <c r="I164" s="167"/>
      <c r="J164" s="13"/>
      <c r="K164" s="13"/>
    </row>
    <row r="165" spans="2:11" ht="20.25">
      <c r="B165" s="164"/>
      <c r="C165" s="165"/>
      <c r="D165" s="11"/>
      <c r="E165" s="12"/>
      <c r="F165" s="12"/>
      <c r="G165" s="166"/>
      <c r="H165" s="12"/>
      <c r="I165" s="167"/>
      <c r="J165" s="13"/>
      <c r="K165" s="13"/>
    </row>
    <row r="166" spans="2:11" ht="20.25">
      <c r="B166" s="164"/>
      <c r="C166" s="165"/>
      <c r="D166" s="11"/>
      <c r="E166" s="12"/>
      <c r="F166" s="12"/>
      <c r="G166" s="166"/>
      <c r="H166" s="12"/>
      <c r="I166" s="167"/>
      <c r="J166" s="13"/>
      <c r="K166" s="13"/>
    </row>
    <row r="167" spans="2:11" ht="20.25">
      <c r="B167" s="164"/>
      <c r="C167" s="165"/>
      <c r="D167" s="11"/>
      <c r="E167" s="12"/>
      <c r="F167" s="12"/>
      <c r="G167" s="166"/>
      <c r="H167" s="12"/>
      <c r="I167" s="167"/>
      <c r="J167" s="13"/>
      <c r="K167" s="13"/>
    </row>
    <row r="168" spans="2:11" ht="20.25">
      <c r="B168" s="164"/>
      <c r="C168" s="165"/>
      <c r="D168" s="11"/>
      <c r="E168" s="12"/>
      <c r="F168" s="12"/>
      <c r="G168" s="166"/>
      <c r="H168" s="12"/>
      <c r="I168" s="167"/>
      <c r="J168" s="13"/>
      <c r="K168" s="13"/>
    </row>
    <row r="169" spans="2:11" ht="20.25">
      <c r="B169" s="164"/>
      <c r="C169" s="165"/>
      <c r="D169" s="11"/>
      <c r="E169" s="12"/>
      <c r="F169" s="12"/>
      <c r="G169" s="166"/>
      <c r="H169" s="12"/>
      <c r="I169" s="167"/>
      <c r="J169" s="13"/>
      <c r="K169" s="13"/>
    </row>
    <row r="170" spans="2:11" ht="20.25">
      <c r="B170" s="164"/>
      <c r="C170" s="165"/>
      <c r="D170" s="11"/>
      <c r="E170" s="12"/>
      <c r="F170" s="12"/>
      <c r="G170" s="166"/>
      <c r="H170" s="12"/>
      <c r="I170" s="167"/>
      <c r="J170" s="13"/>
      <c r="K170" s="13"/>
    </row>
    <row r="171" spans="2:11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</sheetData>
  <sheetProtection selectLockedCells="1"/>
  <mergeCells count="13">
    <mergeCell ref="G7:I8"/>
    <mergeCell ref="G48:H48"/>
    <mergeCell ref="G52:H52"/>
    <mergeCell ref="G50:H50"/>
    <mergeCell ref="B69:I71"/>
    <mergeCell ref="G55:H55"/>
    <mergeCell ref="G56:I57"/>
    <mergeCell ref="G59:H59"/>
    <mergeCell ref="D55:F55"/>
    <mergeCell ref="D48:F48"/>
    <mergeCell ref="D49:F49"/>
    <mergeCell ref="D51:F51"/>
    <mergeCell ref="D53:F53"/>
  </mergeCells>
  <conditionalFormatting sqref="I50">
    <cfRule type="cellIs" priority="1" dxfId="0" operator="between" stopIfTrue="1">
      <formula>19000</formula>
      <formula>23800</formula>
    </cfRule>
    <cfRule type="cellIs" priority="2" dxfId="1" operator="greaterThan" stopIfTrue="1">
      <formula>23800</formula>
    </cfRule>
  </conditionalFormatting>
  <dataValidations count="4">
    <dataValidation type="list" allowBlank="1" showInputMessage="1" showErrorMessage="1" sqref="G7:I8">
      <formula1>linije</formula1>
    </dataValidation>
    <dataValidation type="list" allowBlank="1" showInputMessage="1" showErrorMessage="1" sqref="C51">
      <formula1>vozaci</formula1>
    </dataValidation>
    <dataValidation type="list" allowBlank="1" showInputMessage="1" showErrorMessage="1" sqref="C49">
      <formula1>vozila13</formula1>
    </dataValidation>
    <dataValidation type="list" allowBlank="1" showInputMessage="1" showErrorMessage="1" sqref="C53 G56:I57">
      <formula1>skladistari</formula1>
    </dataValidation>
  </dataValidations>
  <printOptions horizontalCentered="1" verticalCentered="1"/>
  <pageMargins left="0.1968503937007874" right="0.1968503937007874" top="0.5118110236220472" bottom="0.4330708661417323" header="0.31496062992125984" footer="0.2755905511811024"/>
  <pageSetup fitToHeight="1" fitToWidth="1" orientation="portrait" paperSize="9" scale="52" r:id="rId2"/>
  <rowBreaks count="1" manualBreakCount="1">
    <brk id="7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C302"/>
  <sheetViews>
    <sheetView showZeros="0" workbookViewId="0" topLeftCell="A1">
      <pane ySplit="1" topLeftCell="BM157" activePane="bottomLeft" state="frozen"/>
      <selection pane="topLeft" activeCell="B1" sqref="B1"/>
      <selection pane="bottomLeft" activeCell="B172" sqref="B172"/>
    </sheetView>
  </sheetViews>
  <sheetFormatPr defaultColWidth="9.140625" defaultRowHeight="18.75" customHeight="1"/>
  <cols>
    <col min="1" max="1" width="6.140625" style="142" customWidth="1"/>
    <col min="2" max="2" width="37.57421875" style="143" customWidth="1"/>
    <col min="3" max="3" width="12.7109375" style="131" customWidth="1"/>
    <col min="4" max="4" width="10.8515625" style="132" customWidth="1"/>
    <col min="5" max="5" width="20.8515625" style="144" customWidth="1"/>
    <col min="6" max="6" width="19.00390625" style="155" customWidth="1"/>
    <col min="7" max="7" width="1.8515625" style="128" customWidth="1"/>
    <col min="8" max="8" width="5.8515625" style="129" customWidth="1"/>
    <col min="9" max="9" width="46.140625" style="156" customWidth="1"/>
    <col min="10" max="10" width="8.421875" style="157" customWidth="1"/>
    <col min="11" max="11" width="9.140625" style="134" customWidth="1"/>
    <col min="12" max="12" width="9.140625" style="158" customWidth="1"/>
    <col min="13" max="13" width="8.421875" style="129" customWidth="1"/>
    <col min="14" max="14" width="8.421875" style="159" customWidth="1"/>
    <col min="15" max="16384" width="9.140625" style="129" customWidth="1"/>
  </cols>
  <sheetData>
    <row r="1" spans="1:27" ht="27.75" customHeight="1">
      <c r="A1" s="25" t="s">
        <v>10</v>
      </c>
      <c r="B1" s="14" t="s">
        <v>11</v>
      </c>
      <c r="C1" s="20" t="s">
        <v>12</v>
      </c>
      <c r="D1" s="16" t="s">
        <v>13</v>
      </c>
      <c r="E1" s="15" t="s">
        <v>14</v>
      </c>
      <c r="F1" s="127" t="s">
        <v>89</v>
      </c>
      <c r="H1" s="3" t="s">
        <v>15</v>
      </c>
      <c r="I1" s="33" t="s">
        <v>16</v>
      </c>
      <c r="J1" s="36" t="s">
        <v>101</v>
      </c>
      <c r="K1" s="37" t="s">
        <v>102</v>
      </c>
      <c r="L1" s="38" t="s">
        <v>103</v>
      </c>
      <c r="M1" s="34" t="s">
        <v>91</v>
      </c>
      <c r="N1" s="39" t="s">
        <v>104</v>
      </c>
      <c r="O1" s="1" t="s">
        <v>17</v>
      </c>
      <c r="P1" s="129" t="s">
        <v>4</v>
      </c>
      <c r="Q1" s="129" t="s">
        <v>5</v>
      </c>
      <c r="R1" s="130" t="s">
        <v>18</v>
      </c>
      <c r="S1" s="130" t="s">
        <v>19</v>
      </c>
      <c r="T1" s="130" t="s">
        <v>90</v>
      </c>
      <c r="U1" s="130" t="s">
        <v>94</v>
      </c>
      <c r="V1" s="130" t="s">
        <v>93</v>
      </c>
      <c r="W1" s="130" t="s">
        <v>95</v>
      </c>
      <c r="X1" s="130" t="s">
        <v>92</v>
      </c>
      <c r="Y1" s="130" t="s">
        <v>96</v>
      </c>
      <c r="Z1" s="130" t="s">
        <v>97</v>
      </c>
      <c r="AA1" s="130" t="s">
        <v>98</v>
      </c>
    </row>
    <row r="2" spans="1:29" ht="22.5" customHeight="1">
      <c r="A2" s="26">
        <v>1</v>
      </c>
      <c r="B2" s="22" t="s">
        <v>147</v>
      </c>
      <c r="C2" s="21">
        <v>1</v>
      </c>
      <c r="D2" s="17" t="s">
        <v>20</v>
      </c>
      <c r="E2" s="30"/>
      <c r="F2" s="133">
        <v>-430</v>
      </c>
      <c r="H2" s="5">
        <f>A2</f>
        <v>1</v>
      </c>
      <c r="I2" s="6" t="str">
        <f>B2</f>
        <v>proizvod1</v>
      </c>
      <c r="J2" s="40">
        <v>15</v>
      </c>
      <c r="K2" s="41"/>
      <c r="L2" s="42"/>
      <c r="M2" s="43"/>
      <c r="N2" s="44"/>
      <c r="O2" s="7">
        <v>600</v>
      </c>
      <c r="P2" s="135">
        <f>Otpremnica!D17</f>
        <v>0</v>
      </c>
      <c r="Q2" s="135">
        <f>Otpremnica!E17</f>
        <v>0</v>
      </c>
      <c r="R2" s="136">
        <f aca="true" t="shared" si="0" ref="R2:R31">IF(ISERROR(VLOOKUP($P2,palete12,8,FALSE)),"",VLOOKUP($P2,palete12,8,FALSE))</f>
        <v>0</v>
      </c>
      <c r="S2" s="136">
        <f>IF(ISERROR(Q2/R2),"",Q2/R2)</f>
      </c>
      <c r="T2" s="137">
        <f aca="true" t="shared" si="1" ref="T2:T32">IF(ISERROR(VLOOKUP($P2,palete12,5,FALSE)),"",VLOOKUP($P2,palete12,5,FALSE))</f>
        <v>0</v>
      </c>
      <c r="U2" s="137">
        <f>IF(ISERROR(Q2/T2),"",Q2/T2)</f>
      </c>
      <c r="V2" s="138">
        <f aca="true" t="shared" si="2" ref="V2:V31">IF(ISERROR(VLOOKUP($P2,palete12,4,FALSE)),"",VLOOKUP($P2,palete12,4,FALSE))</f>
        <v>0</v>
      </c>
      <c r="W2" s="138">
        <f>IF(ISERROR(Q2/V2),"",Q2/V2)</f>
      </c>
      <c r="X2" s="139">
        <f aca="true" t="shared" si="3" ref="X2:X31">IF(ISERROR(VLOOKUP($P2,palete12,3,FALSE)),"",VLOOKUP($P2,palete12,3,FALSE))</f>
        <v>0</v>
      </c>
      <c r="Y2" s="139">
        <f>IF(ISERROR(Q2/X2),"",Q2/X2)</f>
      </c>
      <c r="Z2" s="140">
        <f aca="true" t="shared" si="4" ref="Z2:Z31">IF(ISERROR(VLOOKUP($P2,palete12,7,FALSE)),"",VLOOKUP($P2,palete12,7,FALSE))</f>
        <v>0</v>
      </c>
      <c r="AA2" s="140">
        <f>IF(ISERROR(Q2/Z2),"",Q2/Z2)</f>
      </c>
      <c r="AB2" s="35">
        <f>IF(ISERROR(VLOOKUP($P2,palete12,osam,FALSE)),"",VLOOKUP($P2,palete12,osam,FALSE))</f>
      </c>
      <c r="AC2" s="1">
        <f>IF(ISERROR(Q2/Xdva),"",Q2/Xdva)</f>
      </c>
    </row>
    <row r="3" spans="1:27" ht="22.5" customHeight="1">
      <c r="A3" s="26">
        <v>2</v>
      </c>
      <c r="B3" s="22" t="s">
        <v>148</v>
      </c>
      <c r="C3" s="21">
        <v>1</v>
      </c>
      <c r="D3" s="17" t="s">
        <v>20</v>
      </c>
      <c r="E3" s="30"/>
      <c r="F3" s="133">
        <v>-300</v>
      </c>
      <c r="H3" s="5">
        <f aca="true" t="shared" si="5" ref="H3:H66">A3</f>
        <v>2</v>
      </c>
      <c r="I3" s="6" t="str">
        <f aca="true" t="shared" si="6" ref="I3:I66">B3</f>
        <v>proizvod2</v>
      </c>
      <c r="J3" s="45">
        <v>15</v>
      </c>
      <c r="K3" s="46"/>
      <c r="L3" s="47"/>
      <c r="M3" s="48"/>
      <c r="N3" s="49"/>
      <c r="O3" s="7">
        <v>600</v>
      </c>
      <c r="P3" s="135">
        <f>Otpremnica!D18</f>
        <v>0</v>
      </c>
      <c r="Q3" s="135">
        <f>Otpremnica!E18</f>
        <v>0</v>
      </c>
      <c r="R3" s="136">
        <f t="shared" si="0"/>
        <v>0</v>
      </c>
      <c r="S3" s="136">
        <f aca="true" t="shared" si="7" ref="S3:S31">IF(ISERROR(Q3/R3),"",Q3/R3)</f>
      </c>
      <c r="T3" s="137">
        <f t="shared" si="1"/>
        <v>0</v>
      </c>
      <c r="U3" s="137">
        <f>IF(ISERROR(Q3/T3),"",Q3/T3)</f>
      </c>
      <c r="V3" s="138">
        <f t="shared" si="2"/>
        <v>0</v>
      </c>
      <c r="W3" s="138">
        <f aca="true" t="shared" si="8" ref="W3:W31">IF(ISERROR(Q3/V3),"",Q3/V3)</f>
      </c>
      <c r="X3" s="139">
        <f t="shared" si="3"/>
        <v>0</v>
      </c>
      <c r="Y3" s="139">
        <f aca="true" t="shared" si="9" ref="Y3:Y31">IF(ISERROR(Q3/X3),"",Q3/X3)</f>
      </c>
      <c r="Z3" s="140">
        <f t="shared" si="4"/>
        <v>0</v>
      </c>
      <c r="AA3" s="140">
        <f aca="true" t="shared" si="10" ref="AA3:AA31">IF(ISERROR(Q3/Z3),"",Q3/Z3)</f>
      </c>
    </row>
    <row r="4" spans="1:27" ht="22.5" customHeight="1">
      <c r="A4" s="26">
        <v>3</v>
      </c>
      <c r="B4" s="22" t="s">
        <v>149</v>
      </c>
      <c r="C4" s="21">
        <v>0.18</v>
      </c>
      <c r="D4" s="17" t="s">
        <v>21</v>
      </c>
      <c r="E4" s="30"/>
      <c r="F4" s="141">
        <v>-500</v>
      </c>
      <c r="H4" s="5">
        <f t="shared" si="5"/>
        <v>3</v>
      </c>
      <c r="I4" s="6" t="str">
        <f t="shared" si="6"/>
        <v>proizvod3</v>
      </c>
      <c r="J4" s="45"/>
      <c r="K4" s="46"/>
      <c r="L4" s="47">
        <v>30</v>
      </c>
      <c r="M4" s="1"/>
      <c r="N4" s="49"/>
      <c r="O4" s="7">
        <v>1800</v>
      </c>
      <c r="P4" s="135">
        <f>Otpremnica!D19</f>
        <v>0</v>
      </c>
      <c r="Q4" s="135">
        <f>Otpremnica!E19</f>
        <v>0</v>
      </c>
      <c r="R4" s="136">
        <f t="shared" si="0"/>
        <v>0</v>
      </c>
      <c r="S4" s="136">
        <f t="shared" si="7"/>
      </c>
      <c r="T4" s="137">
        <f t="shared" si="1"/>
        <v>0</v>
      </c>
      <c r="U4" s="137">
        <f aca="true" t="shared" si="11" ref="U4:U31">IF(ISERROR(Q4/T4),"",Q4/T4)</f>
      </c>
      <c r="V4" s="138">
        <f t="shared" si="2"/>
        <v>0</v>
      </c>
      <c r="W4" s="138">
        <f t="shared" si="8"/>
      </c>
      <c r="X4" s="139">
        <f t="shared" si="3"/>
        <v>0</v>
      </c>
      <c r="Y4" s="139">
        <f t="shared" si="9"/>
      </c>
      <c r="Z4" s="140">
        <f t="shared" si="4"/>
        <v>0</v>
      </c>
      <c r="AA4" s="140">
        <f t="shared" si="10"/>
      </c>
    </row>
    <row r="5" spans="1:27" ht="22.5" customHeight="1">
      <c r="A5" s="26">
        <v>4</v>
      </c>
      <c r="B5" s="22" t="s">
        <v>150</v>
      </c>
      <c r="C5" s="21">
        <v>0.18</v>
      </c>
      <c r="D5" s="17" t="s">
        <v>21</v>
      </c>
      <c r="E5" s="30"/>
      <c r="F5" s="141">
        <v>-13905</v>
      </c>
      <c r="H5" s="5">
        <f t="shared" si="5"/>
        <v>4</v>
      </c>
      <c r="I5" s="6" t="str">
        <f t="shared" si="6"/>
        <v>proizvod4</v>
      </c>
      <c r="J5" s="45"/>
      <c r="K5" s="46"/>
      <c r="L5" s="47">
        <v>30</v>
      </c>
      <c r="M5" s="1"/>
      <c r="N5" s="49"/>
      <c r="O5" s="7">
        <v>1800</v>
      </c>
      <c r="P5" s="135">
        <f>Otpremnica!D20</f>
        <v>0</v>
      </c>
      <c r="Q5" s="135">
        <f>Otpremnica!E20</f>
        <v>0</v>
      </c>
      <c r="R5" s="136">
        <f t="shared" si="0"/>
        <v>0</v>
      </c>
      <c r="S5" s="136">
        <f t="shared" si="7"/>
      </c>
      <c r="T5" s="137">
        <f t="shared" si="1"/>
        <v>0</v>
      </c>
      <c r="U5" s="137">
        <f t="shared" si="11"/>
      </c>
      <c r="V5" s="138">
        <f t="shared" si="2"/>
        <v>0</v>
      </c>
      <c r="W5" s="138">
        <f t="shared" si="8"/>
      </c>
      <c r="X5" s="139">
        <f t="shared" si="3"/>
        <v>0</v>
      </c>
      <c r="Y5" s="139">
        <f t="shared" si="9"/>
      </c>
      <c r="Z5" s="140">
        <f t="shared" si="4"/>
        <v>0</v>
      </c>
      <c r="AA5" s="140">
        <f t="shared" si="10"/>
      </c>
    </row>
    <row r="6" spans="1:27" ht="22.5" customHeight="1">
      <c r="A6" s="26">
        <v>5</v>
      </c>
      <c r="B6" s="22" t="s">
        <v>151</v>
      </c>
      <c r="C6" s="21">
        <v>0.18</v>
      </c>
      <c r="D6" s="17" t="s">
        <v>21</v>
      </c>
      <c r="E6" s="30"/>
      <c r="F6" s="141">
        <v>-2300</v>
      </c>
      <c r="H6" s="5">
        <f t="shared" si="5"/>
        <v>5</v>
      </c>
      <c r="I6" s="6" t="str">
        <f t="shared" si="6"/>
        <v>proizvod5</v>
      </c>
      <c r="J6" s="45"/>
      <c r="K6" s="46"/>
      <c r="L6" s="47">
        <v>30</v>
      </c>
      <c r="M6" s="1"/>
      <c r="N6" s="49"/>
      <c r="O6" s="7">
        <v>1800</v>
      </c>
      <c r="P6" s="135">
        <f>Otpremnica!D21</f>
        <v>0</v>
      </c>
      <c r="Q6" s="135">
        <f>Otpremnica!E21</f>
        <v>0</v>
      </c>
      <c r="R6" s="136">
        <f t="shared" si="0"/>
        <v>0</v>
      </c>
      <c r="S6" s="136">
        <f t="shared" si="7"/>
      </c>
      <c r="T6" s="137">
        <f t="shared" si="1"/>
        <v>0</v>
      </c>
      <c r="U6" s="137">
        <f t="shared" si="11"/>
      </c>
      <c r="V6" s="138">
        <f t="shared" si="2"/>
        <v>0</v>
      </c>
      <c r="W6" s="138">
        <f t="shared" si="8"/>
      </c>
      <c r="X6" s="139">
        <f t="shared" si="3"/>
        <v>0</v>
      </c>
      <c r="Y6" s="139">
        <f t="shared" si="9"/>
      </c>
      <c r="Z6" s="140">
        <f t="shared" si="4"/>
        <v>0</v>
      </c>
      <c r="AA6" s="140">
        <f t="shared" si="10"/>
      </c>
    </row>
    <row r="7" spans="1:27" ht="22.5" customHeight="1">
      <c r="A7" s="26">
        <v>6</v>
      </c>
      <c r="B7" s="22" t="s">
        <v>152</v>
      </c>
      <c r="C7" s="21">
        <v>0.18</v>
      </c>
      <c r="D7" s="17" t="s">
        <v>21</v>
      </c>
      <c r="E7" s="30"/>
      <c r="F7" s="141">
        <v>110000</v>
      </c>
      <c r="H7" s="5">
        <f t="shared" si="5"/>
        <v>6</v>
      </c>
      <c r="I7" s="6" t="str">
        <f t="shared" si="6"/>
        <v>proizvod6</v>
      </c>
      <c r="J7" s="45"/>
      <c r="K7" s="46"/>
      <c r="L7" s="47">
        <v>30</v>
      </c>
      <c r="M7" s="1"/>
      <c r="N7" s="49"/>
      <c r="O7" s="7">
        <v>1800</v>
      </c>
      <c r="P7" s="135">
        <f>Otpremnica!D22</f>
        <v>0</v>
      </c>
      <c r="Q7" s="135">
        <f>Otpremnica!E22</f>
        <v>0</v>
      </c>
      <c r="R7" s="136">
        <f t="shared" si="0"/>
        <v>0</v>
      </c>
      <c r="S7" s="136">
        <f t="shared" si="7"/>
      </c>
      <c r="T7" s="137">
        <f t="shared" si="1"/>
        <v>0</v>
      </c>
      <c r="U7" s="137">
        <f t="shared" si="11"/>
      </c>
      <c r="V7" s="138">
        <f t="shared" si="2"/>
        <v>0</v>
      </c>
      <c r="W7" s="138">
        <f t="shared" si="8"/>
      </c>
      <c r="X7" s="139">
        <f t="shared" si="3"/>
        <v>0</v>
      </c>
      <c r="Y7" s="139">
        <f t="shared" si="9"/>
      </c>
      <c r="Z7" s="140">
        <f t="shared" si="4"/>
        <v>0</v>
      </c>
      <c r="AA7" s="140">
        <f t="shared" si="10"/>
      </c>
    </row>
    <row r="8" spans="1:27" ht="22.5" customHeight="1">
      <c r="A8" s="26">
        <v>7</v>
      </c>
      <c r="B8" s="22" t="s">
        <v>153</v>
      </c>
      <c r="C8" s="21">
        <v>0.18</v>
      </c>
      <c r="D8" s="17" t="s">
        <v>21</v>
      </c>
      <c r="E8" s="30"/>
      <c r="F8" s="141">
        <v>99500</v>
      </c>
      <c r="H8" s="5">
        <f t="shared" si="5"/>
        <v>7</v>
      </c>
      <c r="I8" s="6" t="str">
        <f t="shared" si="6"/>
        <v>proizvod7</v>
      </c>
      <c r="J8" s="45"/>
      <c r="K8" s="46"/>
      <c r="L8" s="47"/>
      <c r="M8" s="1"/>
      <c r="N8" s="49"/>
      <c r="O8" s="7">
        <v>1800</v>
      </c>
      <c r="P8" s="135">
        <f>Otpremnica!D23</f>
        <v>0</v>
      </c>
      <c r="Q8" s="135">
        <f>Otpremnica!E23</f>
        <v>0</v>
      </c>
      <c r="R8" s="136">
        <f t="shared" si="0"/>
        <v>0</v>
      </c>
      <c r="S8" s="136">
        <f t="shared" si="7"/>
      </c>
      <c r="T8" s="137">
        <f t="shared" si="1"/>
        <v>0</v>
      </c>
      <c r="U8" s="137">
        <f t="shared" si="11"/>
      </c>
      <c r="V8" s="138">
        <f t="shared" si="2"/>
        <v>0</v>
      </c>
      <c r="W8" s="138">
        <f t="shared" si="8"/>
      </c>
      <c r="X8" s="139">
        <f t="shared" si="3"/>
        <v>0</v>
      </c>
      <c r="Y8" s="139">
        <f t="shared" si="9"/>
      </c>
      <c r="Z8" s="140">
        <f t="shared" si="4"/>
        <v>0</v>
      </c>
      <c r="AA8" s="140">
        <f t="shared" si="10"/>
      </c>
    </row>
    <row r="9" spans="1:27" ht="22.5" customHeight="1">
      <c r="A9" s="26">
        <v>8</v>
      </c>
      <c r="B9" s="22" t="s">
        <v>154</v>
      </c>
      <c r="C9" s="21">
        <v>1</v>
      </c>
      <c r="D9" s="17" t="s">
        <v>20</v>
      </c>
      <c r="E9" s="30"/>
      <c r="F9" s="133">
        <v>99900</v>
      </c>
      <c r="H9" s="5">
        <f t="shared" si="5"/>
        <v>8</v>
      </c>
      <c r="I9" s="6" t="str">
        <f t="shared" si="6"/>
        <v>proizvod8</v>
      </c>
      <c r="J9" s="45">
        <v>15</v>
      </c>
      <c r="K9" s="46"/>
      <c r="L9" s="47"/>
      <c r="M9" s="1"/>
      <c r="N9" s="49"/>
      <c r="O9" s="7">
        <v>600</v>
      </c>
      <c r="P9" s="135">
        <f>Otpremnica!D24</f>
        <v>0</v>
      </c>
      <c r="Q9" s="135">
        <f>Otpremnica!E24</f>
        <v>0</v>
      </c>
      <c r="R9" s="136">
        <f t="shared" si="0"/>
        <v>0</v>
      </c>
      <c r="S9" s="136">
        <f t="shared" si="7"/>
      </c>
      <c r="T9" s="137">
        <f t="shared" si="1"/>
        <v>0</v>
      </c>
      <c r="U9" s="137">
        <f t="shared" si="11"/>
      </c>
      <c r="V9" s="138">
        <f t="shared" si="2"/>
        <v>0</v>
      </c>
      <c r="W9" s="138">
        <f t="shared" si="8"/>
      </c>
      <c r="X9" s="139">
        <f t="shared" si="3"/>
        <v>0</v>
      </c>
      <c r="Y9" s="139">
        <f t="shared" si="9"/>
      </c>
      <c r="Z9" s="140">
        <f t="shared" si="4"/>
        <v>0</v>
      </c>
      <c r="AA9" s="140">
        <f t="shared" si="10"/>
      </c>
    </row>
    <row r="10" spans="1:27" ht="22.5" customHeight="1">
      <c r="A10" s="26">
        <v>9</v>
      </c>
      <c r="B10" s="22" t="s">
        <v>155</v>
      </c>
      <c r="C10" s="21">
        <v>0.41</v>
      </c>
      <c r="D10" s="17" t="s">
        <v>21</v>
      </c>
      <c r="E10" s="30"/>
      <c r="F10" s="141">
        <v>89680</v>
      </c>
      <c r="H10" s="5">
        <f t="shared" si="5"/>
        <v>9</v>
      </c>
      <c r="I10" s="6" t="str">
        <f t="shared" si="6"/>
        <v>proizvod9</v>
      </c>
      <c r="J10" s="45"/>
      <c r="K10" s="46">
        <v>20</v>
      </c>
      <c r="L10" s="47"/>
      <c r="M10" s="1"/>
      <c r="N10" s="49"/>
      <c r="O10" s="7">
        <v>768</v>
      </c>
      <c r="P10" s="135">
        <f>Otpremnica!D25</f>
        <v>0</v>
      </c>
      <c r="Q10" s="135">
        <f>Otpremnica!E25</f>
        <v>0</v>
      </c>
      <c r="R10" s="136">
        <f t="shared" si="0"/>
        <v>0</v>
      </c>
      <c r="S10" s="136">
        <f t="shared" si="7"/>
      </c>
      <c r="T10" s="137">
        <f t="shared" si="1"/>
        <v>0</v>
      </c>
      <c r="U10" s="137">
        <f t="shared" si="11"/>
      </c>
      <c r="V10" s="138">
        <f t="shared" si="2"/>
        <v>0</v>
      </c>
      <c r="W10" s="138">
        <f t="shared" si="8"/>
      </c>
      <c r="X10" s="139">
        <f t="shared" si="3"/>
        <v>0</v>
      </c>
      <c r="Y10" s="139">
        <f t="shared" si="9"/>
      </c>
      <c r="Z10" s="140">
        <f t="shared" si="4"/>
        <v>0</v>
      </c>
      <c r="AA10" s="140">
        <f t="shared" si="10"/>
      </c>
    </row>
    <row r="11" spans="1:27" ht="22.5" customHeight="1">
      <c r="A11" s="26">
        <v>10</v>
      </c>
      <c r="B11" s="22" t="s">
        <v>156</v>
      </c>
      <c r="C11" s="21">
        <v>0.41</v>
      </c>
      <c r="D11" s="17" t="s">
        <v>21</v>
      </c>
      <c r="E11" s="30"/>
      <c r="F11" s="141">
        <v>99500</v>
      </c>
      <c r="H11" s="5">
        <f t="shared" si="5"/>
        <v>10</v>
      </c>
      <c r="I11" s="6" t="str">
        <f t="shared" si="6"/>
        <v>proizvod10</v>
      </c>
      <c r="J11" s="45"/>
      <c r="K11" s="46">
        <v>20</v>
      </c>
      <c r="L11" s="47"/>
      <c r="M11" s="1"/>
      <c r="N11" s="49"/>
      <c r="O11" s="7">
        <v>768</v>
      </c>
      <c r="P11" s="135">
        <f>Otpremnica!D26</f>
        <v>0</v>
      </c>
      <c r="Q11" s="135">
        <f>Otpremnica!E26</f>
        <v>0</v>
      </c>
      <c r="R11" s="136">
        <f t="shared" si="0"/>
        <v>0</v>
      </c>
      <c r="S11" s="136">
        <f t="shared" si="7"/>
      </c>
      <c r="T11" s="137">
        <f t="shared" si="1"/>
        <v>0</v>
      </c>
      <c r="U11" s="137">
        <f t="shared" si="11"/>
      </c>
      <c r="V11" s="138">
        <f t="shared" si="2"/>
        <v>0</v>
      </c>
      <c r="W11" s="138">
        <f t="shared" si="8"/>
      </c>
      <c r="X11" s="139">
        <f t="shared" si="3"/>
        <v>0</v>
      </c>
      <c r="Y11" s="139">
        <f t="shared" si="9"/>
      </c>
      <c r="Z11" s="140">
        <f t="shared" si="4"/>
        <v>0</v>
      </c>
      <c r="AA11" s="140">
        <f t="shared" si="10"/>
      </c>
    </row>
    <row r="12" spans="1:27" ht="22.5" customHeight="1">
      <c r="A12" s="26">
        <v>11</v>
      </c>
      <c r="B12" s="22" t="s">
        <v>157</v>
      </c>
      <c r="C12" s="21">
        <v>0.9</v>
      </c>
      <c r="D12" s="18" t="s">
        <v>21</v>
      </c>
      <c r="E12" s="31"/>
      <c r="F12" s="141">
        <v>97750</v>
      </c>
      <c r="H12" s="5">
        <f t="shared" si="5"/>
        <v>11</v>
      </c>
      <c r="I12" s="6" t="str">
        <f t="shared" si="6"/>
        <v>proizvod11</v>
      </c>
      <c r="J12" s="45"/>
      <c r="K12" s="46"/>
      <c r="L12" s="47"/>
      <c r="M12" s="48"/>
      <c r="N12" s="49">
        <v>8</v>
      </c>
      <c r="O12" s="7">
        <v>360</v>
      </c>
      <c r="P12" s="135">
        <f>Otpremnica!D27</f>
        <v>0</v>
      </c>
      <c r="Q12" s="135">
        <f>Otpremnica!E27</f>
        <v>0</v>
      </c>
      <c r="R12" s="136">
        <f t="shared" si="0"/>
        <v>0</v>
      </c>
      <c r="S12" s="136">
        <f t="shared" si="7"/>
      </c>
      <c r="T12" s="137">
        <f t="shared" si="1"/>
        <v>0</v>
      </c>
      <c r="U12" s="137">
        <f t="shared" si="11"/>
      </c>
      <c r="V12" s="138">
        <f t="shared" si="2"/>
        <v>0</v>
      </c>
      <c r="W12" s="138">
        <f t="shared" si="8"/>
      </c>
      <c r="X12" s="139">
        <f t="shared" si="3"/>
        <v>0</v>
      </c>
      <c r="Y12" s="139">
        <f t="shared" si="9"/>
      </c>
      <c r="Z12" s="140">
        <f t="shared" si="4"/>
        <v>0</v>
      </c>
      <c r="AA12" s="140">
        <f t="shared" si="10"/>
      </c>
    </row>
    <row r="13" spans="1:27" ht="22.5" customHeight="1">
      <c r="A13" s="26">
        <v>12</v>
      </c>
      <c r="B13" s="22" t="s">
        <v>158</v>
      </c>
      <c r="C13" s="21">
        <v>0.9</v>
      </c>
      <c r="D13" s="17" t="s">
        <v>21</v>
      </c>
      <c r="E13" s="30"/>
      <c r="F13" s="141">
        <v>98900</v>
      </c>
      <c r="H13" s="5">
        <f t="shared" si="5"/>
        <v>12</v>
      </c>
      <c r="I13" s="6" t="str">
        <f t="shared" si="6"/>
        <v>proizvod12</v>
      </c>
      <c r="J13" s="45"/>
      <c r="K13" s="46"/>
      <c r="L13" s="47"/>
      <c r="M13" s="48"/>
      <c r="N13" s="49"/>
      <c r="O13" s="7">
        <v>750</v>
      </c>
      <c r="P13" s="135">
        <f>Otpremnica!D28</f>
        <v>0</v>
      </c>
      <c r="Q13" s="135">
        <f>Otpremnica!E28</f>
        <v>0</v>
      </c>
      <c r="R13" s="136">
        <f t="shared" si="0"/>
        <v>0</v>
      </c>
      <c r="S13" s="136">
        <f t="shared" si="7"/>
      </c>
      <c r="T13" s="137">
        <f t="shared" si="1"/>
        <v>0</v>
      </c>
      <c r="U13" s="137">
        <f t="shared" si="11"/>
      </c>
      <c r="V13" s="138">
        <f t="shared" si="2"/>
        <v>0</v>
      </c>
      <c r="W13" s="138">
        <f t="shared" si="8"/>
      </c>
      <c r="X13" s="139">
        <f t="shared" si="3"/>
        <v>0</v>
      </c>
      <c r="Y13" s="139">
        <f t="shared" si="9"/>
      </c>
      <c r="Z13" s="140">
        <f t="shared" si="4"/>
        <v>0</v>
      </c>
      <c r="AA13" s="140">
        <f t="shared" si="10"/>
      </c>
    </row>
    <row r="14" spans="1:27" ht="22.5" customHeight="1">
      <c r="A14" s="26">
        <v>13</v>
      </c>
      <c r="B14" s="22" t="s">
        <v>159</v>
      </c>
      <c r="C14" s="21">
        <v>1</v>
      </c>
      <c r="D14" s="17" t="s">
        <v>21</v>
      </c>
      <c r="E14" s="30"/>
      <c r="F14" s="141">
        <v>99500</v>
      </c>
      <c r="H14" s="5">
        <f t="shared" si="5"/>
        <v>13</v>
      </c>
      <c r="I14" s="6" t="str">
        <f t="shared" si="6"/>
        <v>proizvod13</v>
      </c>
      <c r="J14" s="45"/>
      <c r="K14" s="46"/>
      <c r="L14" s="47"/>
      <c r="M14" s="48"/>
      <c r="N14" s="49"/>
      <c r="O14" s="7">
        <v>750</v>
      </c>
      <c r="P14" s="135">
        <f>Otpremnica!D29</f>
        <v>0</v>
      </c>
      <c r="Q14" s="135">
        <f>Otpremnica!E29</f>
        <v>0</v>
      </c>
      <c r="R14" s="136">
        <f t="shared" si="0"/>
        <v>0</v>
      </c>
      <c r="S14" s="136">
        <f t="shared" si="7"/>
      </c>
      <c r="T14" s="137">
        <f t="shared" si="1"/>
        <v>0</v>
      </c>
      <c r="U14" s="137">
        <f t="shared" si="11"/>
      </c>
      <c r="V14" s="138">
        <f t="shared" si="2"/>
        <v>0</v>
      </c>
      <c r="W14" s="138">
        <f t="shared" si="8"/>
      </c>
      <c r="X14" s="139">
        <f t="shared" si="3"/>
        <v>0</v>
      </c>
      <c r="Y14" s="139">
        <f t="shared" si="9"/>
      </c>
      <c r="Z14" s="140">
        <f t="shared" si="4"/>
        <v>0</v>
      </c>
      <c r="AA14" s="140">
        <f t="shared" si="10"/>
      </c>
    </row>
    <row r="15" spans="1:27" ht="22.5" customHeight="1">
      <c r="A15" s="26">
        <v>14</v>
      </c>
      <c r="B15" s="22" t="s">
        <v>160</v>
      </c>
      <c r="C15" s="21">
        <v>1</v>
      </c>
      <c r="D15" s="17" t="s">
        <v>21</v>
      </c>
      <c r="E15" s="30"/>
      <c r="F15" s="141">
        <v>99500</v>
      </c>
      <c r="H15" s="5">
        <f t="shared" si="5"/>
        <v>14</v>
      </c>
      <c r="I15" s="6" t="str">
        <f t="shared" si="6"/>
        <v>proizvod14</v>
      </c>
      <c r="J15" s="45"/>
      <c r="K15" s="46"/>
      <c r="L15" s="47"/>
      <c r="M15" s="48"/>
      <c r="N15" s="49"/>
      <c r="O15" s="7">
        <v>750</v>
      </c>
      <c r="P15" s="135">
        <f>Otpremnica!D30</f>
        <v>0</v>
      </c>
      <c r="Q15" s="135">
        <f>Otpremnica!E30</f>
        <v>0</v>
      </c>
      <c r="R15" s="136">
        <f t="shared" si="0"/>
        <v>0</v>
      </c>
      <c r="S15" s="136">
        <f t="shared" si="7"/>
      </c>
      <c r="T15" s="137">
        <f t="shared" si="1"/>
        <v>0</v>
      </c>
      <c r="U15" s="137">
        <f t="shared" si="11"/>
      </c>
      <c r="V15" s="138">
        <f t="shared" si="2"/>
        <v>0</v>
      </c>
      <c r="W15" s="138">
        <f t="shared" si="8"/>
      </c>
      <c r="X15" s="139">
        <f t="shared" si="3"/>
        <v>0</v>
      </c>
      <c r="Y15" s="139">
        <f t="shared" si="9"/>
      </c>
      <c r="Z15" s="140">
        <f t="shared" si="4"/>
        <v>0</v>
      </c>
      <c r="AA15" s="140">
        <f t="shared" si="10"/>
      </c>
    </row>
    <row r="16" spans="1:27" ht="22.5" customHeight="1">
      <c r="A16" s="26">
        <v>15</v>
      </c>
      <c r="B16" s="22" t="s">
        <v>161</v>
      </c>
      <c r="C16" s="21">
        <v>0.5</v>
      </c>
      <c r="D16" s="17" t="s">
        <v>21</v>
      </c>
      <c r="E16" s="30"/>
      <c r="F16" s="141">
        <v>10000</v>
      </c>
      <c r="H16" s="5">
        <f t="shared" si="5"/>
        <v>15</v>
      </c>
      <c r="I16" s="6" t="str">
        <f t="shared" si="6"/>
        <v>proizvod15</v>
      </c>
      <c r="J16" s="45"/>
      <c r="K16" s="46"/>
      <c r="L16" s="47"/>
      <c r="M16" s="48"/>
      <c r="N16" s="49"/>
      <c r="O16" s="7">
        <v>900</v>
      </c>
      <c r="P16" s="135">
        <f>Otpremnica!D31</f>
        <v>0</v>
      </c>
      <c r="Q16" s="135">
        <f>Otpremnica!E31</f>
        <v>0</v>
      </c>
      <c r="R16" s="136">
        <f t="shared" si="0"/>
        <v>0</v>
      </c>
      <c r="S16" s="136">
        <f t="shared" si="7"/>
      </c>
      <c r="T16" s="137">
        <f t="shared" si="1"/>
        <v>0</v>
      </c>
      <c r="U16" s="137">
        <f t="shared" si="11"/>
      </c>
      <c r="V16" s="138">
        <f t="shared" si="2"/>
        <v>0</v>
      </c>
      <c r="W16" s="138">
        <f t="shared" si="8"/>
      </c>
      <c r="X16" s="139">
        <f t="shared" si="3"/>
        <v>0</v>
      </c>
      <c r="Y16" s="139">
        <f t="shared" si="9"/>
      </c>
      <c r="Z16" s="140">
        <f t="shared" si="4"/>
        <v>0</v>
      </c>
      <c r="AA16" s="140">
        <f t="shared" si="10"/>
      </c>
    </row>
    <row r="17" spans="1:27" ht="22.5" customHeight="1">
      <c r="A17" s="26">
        <v>16</v>
      </c>
      <c r="B17" s="22" t="s">
        <v>162</v>
      </c>
      <c r="C17" s="21">
        <v>0.5</v>
      </c>
      <c r="D17" s="17" t="s">
        <v>21</v>
      </c>
      <c r="E17" s="30"/>
      <c r="F17" s="141">
        <v>99500</v>
      </c>
      <c r="H17" s="5">
        <f t="shared" si="5"/>
        <v>16</v>
      </c>
      <c r="I17" s="6" t="str">
        <f t="shared" si="6"/>
        <v>proizvod16</v>
      </c>
      <c r="J17" s="45"/>
      <c r="K17" s="46"/>
      <c r="L17" s="47"/>
      <c r="M17" s="48"/>
      <c r="N17" s="49"/>
      <c r="O17" s="7">
        <v>900</v>
      </c>
      <c r="P17" s="135">
        <f>Otpremnica!D32</f>
        <v>0</v>
      </c>
      <c r="Q17" s="135">
        <f>Otpremnica!E32</f>
        <v>0</v>
      </c>
      <c r="R17" s="136">
        <f t="shared" si="0"/>
        <v>0</v>
      </c>
      <c r="S17" s="136">
        <f t="shared" si="7"/>
      </c>
      <c r="T17" s="137">
        <f t="shared" si="1"/>
        <v>0</v>
      </c>
      <c r="U17" s="137">
        <f t="shared" si="11"/>
      </c>
      <c r="V17" s="138">
        <f t="shared" si="2"/>
        <v>0</v>
      </c>
      <c r="W17" s="138">
        <f t="shared" si="8"/>
      </c>
      <c r="X17" s="139">
        <f t="shared" si="3"/>
        <v>0</v>
      </c>
      <c r="Y17" s="139">
        <f t="shared" si="9"/>
      </c>
      <c r="Z17" s="140">
        <f t="shared" si="4"/>
        <v>0</v>
      </c>
      <c r="AA17" s="140">
        <f t="shared" si="10"/>
      </c>
    </row>
    <row r="18" spans="1:27" ht="22.5" customHeight="1">
      <c r="A18" s="26">
        <v>17</v>
      </c>
      <c r="B18" s="22" t="s">
        <v>163</v>
      </c>
      <c r="C18" s="21">
        <v>0.5</v>
      </c>
      <c r="D18" s="17" t="s">
        <v>21</v>
      </c>
      <c r="E18" s="30"/>
      <c r="F18" s="141">
        <v>99500</v>
      </c>
      <c r="H18" s="5">
        <f t="shared" si="5"/>
        <v>17</v>
      </c>
      <c r="I18" s="6" t="str">
        <f t="shared" si="6"/>
        <v>proizvod17</v>
      </c>
      <c r="J18" s="45"/>
      <c r="K18" s="46"/>
      <c r="L18" s="47"/>
      <c r="M18" s="48"/>
      <c r="N18" s="49"/>
      <c r="O18" s="7">
        <v>900</v>
      </c>
      <c r="P18" s="135">
        <f>Otpremnica!D33</f>
        <v>0</v>
      </c>
      <c r="Q18" s="135">
        <f>Otpremnica!E33</f>
        <v>0</v>
      </c>
      <c r="R18" s="136">
        <f t="shared" si="0"/>
        <v>0</v>
      </c>
      <c r="S18" s="136">
        <f t="shared" si="7"/>
      </c>
      <c r="T18" s="137">
        <f t="shared" si="1"/>
        <v>0</v>
      </c>
      <c r="U18" s="137">
        <f t="shared" si="11"/>
      </c>
      <c r="V18" s="138">
        <f t="shared" si="2"/>
        <v>0</v>
      </c>
      <c r="W18" s="138">
        <f t="shared" si="8"/>
      </c>
      <c r="X18" s="139">
        <f t="shared" si="3"/>
        <v>0</v>
      </c>
      <c r="Y18" s="139">
        <f t="shared" si="9"/>
      </c>
      <c r="Z18" s="140">
        <f t="shared" si="4"/>
        <v>0</v>
      </c>
      <c r="AA18" s="140">
        <f t="shared" si="10"/>
      </c>
    </row>
    <row r="19" spans="1:27" ht="22.5" customHeight="1">
      <c r="A19" s="26">
        <v>18</v>
      </c>
      <c r="B19" s="22" t="s">
        <v>164</v>
      </c>
      <c r="C19" s="21">
        <v>0.5</v>
      </c>
      <c r="D19" s="17" t="s">
        <v>21</v>
      </c>
      <c r="E19" s="30"/>
      <c r="F19" s="141">
        <v>99500</v>
      </c>
      <c r="H19" s="5">
        <f t="shared" si="5"/>
        <v>18</v>
      </c>
      <c r="I19" s="6" t="str">
        <f t="shared" si="6"/>
        <v>proizvod18</v>
      </c>
      <c r="J19" s="45"/>
      <c r="K19" s="46"/>
      <c r="L19" s="47"/>
      <c r="M19" s="48"/>
      <c r="N19" s="49"/>
      <c r="O19" s="7"/>
      <c r="P19" s="135">
        <f>Otpremnica!D34</f>
        <v>0</v>
      </c>
      <c r="Q19" s="135">
        <f>Otpremnica!E34</f>
        <v>0</v>
      </c>
      <c r="R19" s="136">
        <f t="shared" si="0"/>
        <v>0</v>
      </c>
      <c r="S19" s="136">
        <f t="shared" si="7"/>
      </c>
      <c r="T19" s="137">
        <f t="shared" si="1"/>
        <v>0</v>
      </c>
      <c r="U19" s="137">
        <f t="shared" si="11"/>
      </c>
      <c r="V19" s="138">
        <f t="shared" si="2"/>
        <v>0</v>
      </c>
      <c r="W19" s="138">
        <f t="shared" si="8"/>
      </c>
      <c r="X19" s="139">
        <f t="shared" si="3"/>
        <v>0</v>
      </c>
      <c r="Y19" s="139">
        <f t="shared" si="9"/>
      </c>
      <c r="Z19" s="140">
        <f t="shared" si="4"/>
        <v>0</v>
      </c>
      <c r="AA19" s="140">
        <f t="shared" si="10"/>
      </c>
    </row>
    <row r="20" spans="1:27" ht="22.5" customHeight="1">
      <c r="A20" s="26">
        <v>19</v>
      </c>
      <c r="B20" s="22" t="s">
        <v>165</v>
      </c>
      <c r="C20" s="21">
        <v>0.15</v>
      </c>
      <c r="D20" s="17" t="s">
        <v>21</v>
      </c>
      <c r="E20" s="30"/>
      <c r="F20" s="141">
        <v>99500</v>
      </c>
      <c r="H20" s="5">
        <f t="shared" si="5"/>
        <v>19</v>
      </c>
      <c r="I20" s="6" t="str">
        <f t="shared" si="6"/>
        <v>proizvod19</v>
      </c>
      <c r="J20" s="45"/>
      <c r="K20" s="46"/>
      <c r="L20" s="47"/>
      <c r="M20" s="48"/>
      <c r="N20" s="49"/>
      <c r="O20" s="7"/>
      <c r="P20" s="135">
        <f>Otpremnica!D35</f>
        <v>0</v>
      </c>
      <c r="Q20" s="135">
        <f>Otpremnica!E35</f>
        <v>0</v>
      </c>
      <c r="R20" s="136">
        <f t="shared" si="0"/>
        <v>0</v>
      </c>
      <c r="S20" s="136">
        <f t="shared" si="7"/>
      </c>
      <c r="T20" s="137">
        <f t="shared" si="1"/>
        <v>0</v>
      </c>
      <c r="U20" s="137">
        <f t="shared" si="11"/>
      </c>
      <c r="V20" s="138">
        <f t="shared" si="2"/>
        <v>0</v>
      </c>
      <c r="W20" s="138">
        <f t="shared" si="8"/>
      </c>
      <c r="X20" s="139">
        <f t="shared" si="3"/>
        <v>0</v>
      </c>
      <c r="Y20" s="139">
        <f t="shared" si="9"/>
      </c>
      <c r="Z20" s="140">
        <f t="shared" si="4"/>
        <v>0</v>
      </c>
      <c r="AA20" s="140">
        <f t="shared" si="10"/>
      </c>
    </row>
    <row r="21" spans="1:27" ht="22.5" customHeight="1">
      <c r="A21" s="26">
        <v>20</v>
      </c>
      <c r="B21" s="22" t="s">
        <v>166</v>
      </c>
      <c r="C21" s="21">
        <v>0.15</v>
      </c>
      <c r="D21" s="17" t="s">
        <v>21</v>
      </c>
      <c r="E21" s="30"/>
      <c r="F21" s="141">
        <v>99500</v>
      </c>
      <c r="H21" s="5">
        <f t="shared" si="5"/>
        <v>20</v>
      </c>
      <c r="I21" s="6" t="str">
        <f t="shared" si="6"/>
        <v>proizvod20</v>
      </c>
      <c r="J21" s="45"/>
      <c r="K21" s="46"/>
      <c r="L21" s="50"/>
      <c r="M21" s="51"/>
      <c r="N21" s="52"/>
      <c r="O21" s="7">
        <v>60</v>
      </c>
      <c r="P21" s="135">
        <f>Otpremnica!D36</f>
        <v>0</v>
      </c>
      <c r="Q21" s="135">
        <f>Otpremnica!E36</f>
        <v>0</v>
      </c>
      <c r="R21" s="136">
        <f t="shared" si="0"/>
        <v>0</v>
      </c>
      <c r="S21" s="136">
        <f t="shared" si="7"/>
      </c>
      <c r="T21" s="137">
        <f t="shared" si="1"/>
        <v>0</v>
      </c>
      <c r="U21" s="137">
        <f t="shared" si="11"/>
      </c>
      <c r="V21" s="138">
        <f t="shared" si="2"/>
        <v>0</v>
      </c>
      <c r="W21" s="138">
        <f t="shared" si="8"/>
      </c>
      <c r="X21" s="139">
        <f t="shared" si="3"/>
        <v>0</v>
      </c>
      <c r="Y21" s="139">
        <f t="shared" si="9"/>
      </c>
      <c r="Z21" s="140">
        <f t="shared" si="4"/>
        <v>0</v>
      </c>
      <c r="AA21" s="140">
        <f t="shared" si="10"/>
      </c>
    </row>
    <row r="22" spans="1:27" ht="22.5" customHeight="1">
      <c r="A22" s="26">
        <v>21</v>
      </c>
      <c r="B22" s="22" t="s">
        <v>167</v>
      </c>
      <c r="C22" s="21">
        <v>6</v>
      </c>
      <c r="D22" s="17" t="s">
        <v>22</v>
      </c>
      <c r="E22" s="30"/>
      <c r="F22" s="145">
        <v>100000</v>
      </c>
      <c r="H22" s="5">
        <f t="shared" si="5"/>
        <v>21</v>
      </c>
      <c r="I22" s="6" t="str">
        <f t="shared" si="6"/>
        <v>proizvod21</v>
      </c>
      <c r="J22" s="45"/>
      <c r="K22" s="46"/>
      <c r="L22" s="50"/>
      <c r="M22" s="51"/>
      <c r="N22" s="52"/>
      <c r="O22" s="7">
        <v>60</v>
      </c>
      <c r="P22" s="135">
        <f>Otpremnica!D37</f>
        <v>0</v>
      </c>
      <c r="Q22" s="135">
        <f>Otpremnica!E37</f>
        <v>0</v>
      </c>
      <c r="R22" s="136">
        <f t="shared" si="0"/>
        <v>0</v>
      </c>
      <c r="S22" s="136">
        <f t="shared" si="7"/>
      </c>
      <c r="T22" s="137">
        <f t="shared" si="1"/>
        <v>0</v>
      </c>
      <c r="U22" s="137">
        <f t="shared" si="11"/>
      </c>
      <c r="V22" s="138">
        <f t="shared" si="2"/>
        <v>0</v>
      </c>
      <c r="W22" s="138">
        <f t="shared" si="8"/>
      </c>
      <c r="X22" s="139">
        <f t="shared" si="3"/>
        <v>0</v>
      </c>
      <c r="Y22" s="139">
        <f t="shared" si="9"/>
      </c>
      <c r="Z22" s="140">
        <f t="shared" si="4"/>
        <v>0</v>
      </c>
      <c r="AA22" s="140">
        <f t="shared" si="10"/>
      </c>
    </row>
    <row r="23" spans="1:27" ht="22.5" customHeight="1">
      <c r="A23" s="26">
        <v>22</v>
      </c>
      <c r="B23" s="22" t="s">
        <v>168</v>
      </c>
      <c r="C23" s="21">
        <v>12</v>
      </c>
      <c r="D23" s="17" t="s">
        <v>22</v>
      </c>
      <c r="E23" s="30"/>
      <c r="F23" s="145">
        <v>100000</v>
      </c>
      <c r="H23" s="5">
        <f t="shared" si="5"/>
        <v>22</v>
      </c>
      <c r="I23" s="6" t="str">
        <f t="shared" si="6"/>
        <v>proizvod22</v>
      </c>
      <c r="J23" s="45"/>
      <c r="K23" s="46"/>
      <c r="L23" s="50"/>
      <c r="M23" s="51"/>
      <c r="N23" s="52"/>
      <c r="O23" s="7">
        <v>60</v>
      </c>
      <c r="P23" s="135">
        <f>Otpremnica!D38</f>
        <v>0</v>
      </c>
      <c r="Q23" s="135">
        <f>Otpremnica!E38</f>
        <v>0</v>
      </c>
      <c r="R23" s="136">
        <f t="shared" si="0"/>
        <v>0</v>
      </c>
      <c r="S23" s="136">
        <f t="shared" si="7"/>
      </c>
      <c r="T23" s="137">
        <f t="shared" si="1"/>
        <v>0</v>
      </c>
      <c r="U23" s="137">
        <f t="shared" si="11"/>
      </c>
      <c r="V23" s="138">
        <f t="shared" si="2"/>
        <v>0</v>
      </c>
      <c r="W23" s="138">
        <f t="shared" si="8"/>
      </c>
      <c r="X23" s="139">
        <f t="shared" si="3"/>
        <v>0</v>
      </c>
      <c r="Y23" s="139">
        <f t="shared" si="9"/>
      </c>
      <c r="Z23" s="140">
        <f t="shared" si="4"/>
        <v>0</v>
      </c>
      <c r="AA23" s="140">
        <f t="shared" si="10"/>
      </c>
    </row>
    <row r="24" spans="1:27" ht="22.5" customHeight="1">
      <c r="A24" s="26">
        <v>23</v>
      </c>
      <c r="B24" s="22" t="s">
        <v>169</v>
      </c>
      <c r="C24" s="21">
        <v>12</v>
      </c>
      <c r="D24" s="17" t="s">
        <v>22</v>
      </c>
      <c r="E24" s="30"/>
      <c r="F24" s="145">
        <v>93400</v>
      </c>
      <c r="H24" s="5">
        <f t="shared" si="5"/>
        <v>23</v>
      </c>
      <c r="I24" s="6" t="str">
        <f t="shared" si="6"/>
        <v>proizvod23</v>
      </c>
      <c r="J24" s="45"/>
      <c r="K24" s="46"/>
      <c r="L24" s="50"/>
      <c r="M24" s="51"/>
      <c r="N24" s="52"/>
      <c r="O24" s="7">
        <v>60</v>
      </c>
      <c r="P24" s="135">
        <f>Otpremnica!D39</f>
        <v>0</v>
      </c>
      <c r="Q24" s="135">
        <f>Otpremnica!E39</f>
        <v>0</v>
      </c>
      <c r="R24" s="136">
        <f t="shared" si="0"/>
        <v>0</v>
      </c>
      <c r="S24" s="136">
        <f t="shared" si="7"/>
      </c>
      <c r="T24" s="137">
        <f t="shared" si="1"/>
        <v>0</v>
      </c>
      <c r="U24" s="137">
        <f t="shared" si="11"/>
      </c>
      <c r="V24" s="138">
        <f t="shared" si="2"/>
        <v>0</v>
      </c>
      <c r="W24" s="138">
        <f t="shared" si="8"/>
      </c>
      <c r="X24" s="139">
        <f t="shared" si="3"/>
        <v>0</v>
      </c>
      <c r="Y24" s="139">
        <f t="shared" si="9"/>
      </c>
      <c r="Z24" s="140">
        <f t="shared" si="4"/>
        <v>0</v>
      </c>
      <c r="AA24" s="140">
        <f t="shared" si="10"/>
      </c>
    </row>
    <row r="25" spans="1:27" ht="22.5" customHeight="1">
      <c r="A25" s="26">
        <v>24</v>
      </c>
      <c r="B25" s="22" t="s">
        <v>170</v>
      </c>
      <c r="C25" s="21">
        <v>12</v>
      </c>
      <c r="D25" s="17" t="s">
        <v>22</v>
      </c>
      <c r="E25" s="30"/>
      <c r="F25" s="145">
        <v>100000</v>
      </c>
      <c r="H25" s="5">
        <f t="shared" si="5"/>
        <v>24</v>
      </c>
      <c r="I25" s="6" t="str">
        <f t="shared" si="6"/>
        <v>proizvod24</v>
      </c>
      <c r="J25" s="45"/>
      <c r="K25" s="46"/>
      <c r="L25" s="50"/>
      <c r="M25" s="51"/>
      <c r="N25" s="52"/>
      <c r="O25" s="7">
        <v>60</v>
      </c>
      <c r="P25" s="135">
        <f>Otpremnica!D40</f>
        <v>0</v>
      </c>
      <c r="Q25" s="135">
        <f>Otpremnica!E40</f>
        <v>0</v>
      </c>
      <c r="R25" s="136">
        <f t="shared" si="0"/>
        <v>0</v>
      </c>
      <c r="S25" s="136">
        <f t="shared" si="7"/>
      </c>
      <c r="T25" s="137">
        <f t="shared" si="1"/>
        <v>0</v>
      </c>
      <c r="U25" s="137">
        <f t="shared" si="11"/>
      </c>
      <c r="V25" s="138">
        <f t="shared" si="2"/>
        <v>0</v>
      </c>
      <c r="W25" s="138">
        <f t="shared" si="8"/>
      </c>
      <c r="X25" s="139">
        <f t="shared" si="3"/>
        <v>0</v>
      </c>
      <c r="Y25" s="139">
        <f t="shared" si="9"/>
      </c>
      <c r="Z25" s="140">
        <f t="shared" si="4"/>
        <v>0</v>
      </c>
      <c r="AA25" s="140">
        <f t="shared" si="10"/>
      </c>
    </row>
    <row r="26" spans="1:27" ht="22.5" customHeight="1">
      <c r="A26" s="26">
        <v>25</v>
      </c>
      <c r="B26" s="22" t="s">
        <v>171</v>
      </c>
      <c r="C26" s="21">
        <v>12</v>
      </c>
      <c r="D26" s="19" t="s">
        <v>22</v>
      </c>
      <c r="E26" s="32"/>
      <c r="F26" s="145">
        <v>98020</v>
      </c>
      <c r="H26" s="5">
        <f t="shared" si="5"/>
        <v>25</v>
      </c>
      <c r="I26" s="6" t="str">
        <f t="shared" si="6"/>
        <v>proizvod25</v>
      </c>
      <c r="J26" s="45"/>
      <c r="K26" s="46"/>
      <c r="L26" s="50"/>
      <c r="M26" s="51"/>
      <c r="N26" s="52"/>
      <c r="O26" s="7">
        <v>60</v>
      </c>
      <c r="P26" s="135">
        <f>Otpremnica!D41</f>
        <v>0</v>
      </c>
      <c r="Q26" s="135">
        <f>Otpremnica!E41</f>
        <v>0</v>
      </c>
      <c r="R26" s="136">
        <f t="shared" si="0"/>
        <v>0</v>
      </c>
      <c r="S26" s="136">
        <f t="shared" si="7"/>
      </c>
      <c r="T26" s="137">
        <f t="shared" si="1"/>
        <v>0</v>
      </c>
      <c r="U26" s="137">
        <f t="shared" si="11"/>
      </c>
      <c r="V26" s="138">
        <f t="shared" si="2"/>
        <v>0</v>
      </c>
      <c r="W26" s="138">
        <f t="shared" si="8"/>
      </c>
      <c r="X26" s="139">
        <f t="shared" si="3"/>
        <v>0</v>
      </c>
      <c r="Y26" s="139">
        <f t="shared" si="9"/>
      </c>
      <c r="Z26" s="140">
        <f t="shared" si="4"/>
        <v>0</v>
      </c>
      <c r="AA26" s="140">
        <f t="shared" si="10"/>
      </c>
    </row>
    <row r="27" spans="1:27" ht="22.5" customHeight="1">
      <c r="A27" s="26">
        <v>26</v>
      </c>
      <c r="B27" s="22" t="s">
        <v>172</v>
      </c>
      <c r="C27" s="21">
        <v>5</v>
      </c>
      <c r="D27" s="17" t="s">
        <v>21</v>
      </c>
      <c r="E27" s="30"/>
      <c r="F27" s="141">
        <v>99500</v>
      </c>
      <c r="H27" s="5">
        <f t="shared" si="5"/>
        <v>26</v>
      </c>
      <c r="I27" s="6" t="str">
        <f t="shared" si="6"/>
        <v>proizvod26</v>
      </c>
      <c r="J27" s="45"/>
      <c r="K27" s="46"/>
      <c r="L27" s="50"/>
      <c r="M27" s="51"/>
      <c r="N27" s="52"/>
      <c r="O27" s="7">
        <v>36</v>
      </c>
      <c r="P27" s="135">
        <f>Otpremnica!D42</f>
        <v>0</v>
      </c>
      <c r="Q27" s="135">
        <f>Otpremnica!E42</f>
        <v>0</v>
      </c>
      <c r="R27" s="136">
        <f t="shared" si="0"/>
        <v>0</v>
      </c>
      <c r="S27" s="136">
        <f t="shared" si="7"/>
      </c>
      <c r="T27" s="137">
        <f t="shared" si="1"/>
        <v>0</v>
      </c>
      <c r="U27" s="137">
        <f t="shared" si="11"/>
      </c>
      <c r="V27" s="138">
        <f t="shared" si="2"/>
        <v>0</v>
      </c>
      <c r="W27" s="138">
        <f t="shared" si="8"/>
      </c>
      <c r="X27" s="139">
        <f t="shared" si="3"/>
        <v>0</v>
      </c>
      <c r="Y27" s="139">
        <f t="shared" si="9"/>
      </c>
      <c r="Z27" s="140">
        <f t="shared" si="4"/>
        <v>0</v>
      </c>
      <c r="AA27" s="140">
        <f t="shared" si="10"/>
      </c>
    </row>
    <row r="28" spans="1:27" ht="22.5" customHeight="1">
      <c r="A28" s="26">
        <v>27</v>
      </c>
      <c r="B28" s="22" t="s">
        <v>173</v>
      </c>
      <c r="C28" s="21">
        <v>10</v>
      </c>
      <c r="D28" s="17" t="s">
        <v>21</v>
      </c>
      <c r="E28" s="30"/>
      <c r="F28" s="141">
        <v>99500</v>
      </c>
      <c r="H28" s="5">
        <f t="shared" si="5"/>
        <v>27</v>
      </c>
      <c r="I28" s="6" t="str">
        <f t="shared" si="6"/>
        <v>proizvod27</v>
      </c>
      <c r="J28" s="45"/>
      <c r="K28" s="46"/>
      <c r="L28" s="50"/>
      <c r="M28" s="51"/>
      <c r="N28" s="52">
        <v>8</v>
      </c>
      <c r="O28" s="7">
        <v>288</v>
      </c>
      <c r="P28" s="135">
        <f>Otpremnica!D43</f>
        <v>0</v>
      </c>
      <c r="Q28" s="135">
        <f>Otpremnica!E43</f>
        <v>0</v>
      </c>
      <c r="R28" s="136">
        <f t="shared" si="0"/>
        <v>0</v>
      </c>
      <c r="S28" s="136">
        <f t="shared" si="7"/>
      </c>
      <c r="T28" s="137">
        <f t="shared" si="1"/>
        <v>0</v>
      </c>
      <c r="U28" s="137">
        <f t="shared" si="11"/>
      </c>
      <c r="V28" s="138">
        <f t="shared" si="2"/>
        <v>0</v>
      </c>
      <c r="W28" s="138">
        <f t="shared" si="8"/>
      </c>
      <c r="X28" s="139">
        <f t="shared" si="3"/>
        <v>0</v>
      </c>
      <c r="Y28" s="139">
        <f t="shared" si="9"/>
      </c>
      <c r="Z28" s="140">
        <f t="shared" si="4"/>
        <v>0</v>
      </c>
      <c r="AA28" s="140">
        <f t="shared" si="10"/>
      </c>
    </row>
    <row r="29" spans="1:27" ht="22.5" customHeight="1">
      <c r="A29" s="26">
        <v>28</v>
      </c>
      <c r="B29" s="22" t="s">
        <v>174</v>
      </c>
      <c r="C29" s="21">
        <v>1</v>
      </c>
      <c r="D29" s="17" t="s">
        <v>21</v>
      </c>
      <c r="E29" s="30"/>
      <c r="F29" s="141">
        <v>97900</v>
      </c>
      <c r="H29" s="5">
        <f t="shared" si="5"/>
        <v>28</v>
      </c>
      <c r="I29" s="6" t="str">
        <f t="shared" si="6"/>
        <v>proizvod28</v>
      </c>
      <c r="J29" s="45"/>
      <c r="K29" s="46"/>
      <c r="L29" s="50"/>
      <c r="M29" s="51"/>
      <c r="N29" s="52">
        <v>16</v>
      </c>
      <c r="O29" s="7">
        <v>576</v>
      </c>
      <c r="P29" s="135">
        <f>Otpremnica!D44</f>
        <v>0</v>
      </c>
      <c r="Q29" s="135">
        <f>Otpremnica!E44</f>
        <v>0</v>
      </c>
      <c r="R29" s="136">
        <f t="shared" si="0"/>
        <v>0</v>
      </c>
      <c r="S29" s="136">
        <f t="shared" si="7"/>
      </c>
      <c r="T29" s="137">
        <f t="shared" si="1"/>
        <v>0</v>
      </c>
      <c r="U29" s="137">
        <f t="shared" si="11"/>
      </c>
      <c r="V29" s="138">
        <f t="shared" si="2"/>
        <v>0</v>
      </c>
      <c r="W29" s="138">
        <f t="shared" si="8"/>
      </c>
      <c r="X29" s="139">
        <f t="shared" si="3"/>
        <v>0</v>
      </c>
      <c r="Y29" s="139">
        <f t="shared" si="9"/>
      </c>
      <c r="Z29" s="140">
        <f t="shared" si="4"/>
        <v>0</v>
      </c>
      <c r="AA29" s="140">
        <f t="shared" si="10"/>
      </c>
    </row>
    <row r="30" spans="1:27" ht="22.5" customHeight="1">
      <c r="A30" s="26">
        <v>29</v>
      </c>
      <c r="B30" s="22" t="s">
        <v>175</v>
      </c>
      <c r="C30" s="21">
        <v>0.5</v>
      </c>
      <c r="D30" s="17" t="s">
        <v>21</v>
      </c>
      <c r="E30" s="30"/>
      <c r="F30" s="141">
        <v>92200</v>
      </c>
      <c r="H30" s="5">
        <f t="shared" si="5"/>
        <v>29</v>
      </c>
      <c r="I30" s="6" t="str">
        <f t="shared" si="6"/>
        <v>proizvod29</v>
      </c>
      <c r="J30" s="45"/>
      <c r="K30" s="46"/>
      <c r="L30" s="50"/>
      <c r="M30" s="51"/>
      <c r="N30" s="52"/>
      <c r="O30" s="7">
        <v>60</v>
      </c>
      <c r="P30" s="135">
        <f>Otpremnica!D45</f>
        <v>0</v>
      </c>
      <c r="Q30" s="135">
        <f>Otpremnica!E45</f>
        <v>0</v>
      </c>
      <c r="R30" s="136">
        <f t="shared" si="0"/>
        <v>0</v>
      </c>
      <c r="S30" s="136">
        <f t="shared" si="7"/>
      </c>
      <c r="T30" s="137">
        <f t="shared" si="1"/>
        <v>0</v>
      </c>
      <c r="U30" s="137">
        <f t="shared" si="11"/>
      </c>
      <c r="V30" s="138">
        <f t="shared" si="2"/>
        <v>0</v>
      </c>
      <c r="W30" s="138">
        <f t="shared" si="8"/>
      </c>
      <c r="X30" s="139">
        <f t="shared" si="3"/>
        <v>0</v>
      </c>
      <c r="Y30" s="139">
        <f t="shared" si="9"/>
      </c>
      <c r="Z30" s="140">
        <f t="shared" si="4"/>
        <v>0</v>
      </c>
      <c r="AA30" s="140">
        <f t="shared" si="10"/>
      </c>
    </row>
    <row r="31" spans="1:27" ht="22.5" customHeight="1">
      <c r="A31" s="26">
        <v>30</v>
      </c>
      <c r="B31" s="22" t="s">
        <v>176</v>
      </c>
      <c r="C31" s="21">
        <v>12</v>
      </c>
      <c r="D31" s="18" t="s">
        <v>26</v>
      </c>
      <c r="E31" s="31"/>
      <c r="F31" s="145">
        <v>100000</v>
      </c>
      <c r="H31" s="5">
        <f t="shared" si="5"/>
        <v>30</v>
      </c>
      <c r="I31" s="6" t="str">
        <f t="shared" si="6"/>
        <v>proizvod30</v>
      </c>
      <c r="J31" s="45"/>
      <c r="K31" s="46"/>
      <c r="L31" s="47"/>
      <c r="M31" s="48"/>
      <c r="N31" s="49"/>
      <c r="O31" s="7">
        <v>768</v>
      </c>
      <c r="P31" s="135">
        <f>Otpremnica!D46</f>
        <v>0</v>
      </c>
      <c r="Q31" s="135">
        <f>Otpremnica!E46</f>
        <v>0</v>
      </c>
      <c r="R31" s="136">
        <f t="shared" si="0"/>
        <v>0</v>
      </c>
      <c r="S31" s="136">
        <f t="shared" si="7"/>
      </c>
      <c r="T31" s="137">
        <f t="shared" si="1"/>
        <v>0</v>
      </c>
      <c r="U31" s="137">
        <f t="shared" si="11"/>
      </c>
      <c r="V31" s="138">
        <f t="shared" si="2"/>
        <v>0</v>
      </c>
      <c r="W31" s="138">
        <f t="shared" si="8"/>
      </c>
      <c r="X31" s="139">
        <f t="shared" si="3"/>
        <v>0</v>
      </c>
      <c r="Y31" s="139">
        <f t="shared" si="9"/>
      </c>
      <c r="Z31" s="140">
        <f t="shared" si="4"/>
        <v>0</v>
      </c>
      <c r="AA31" s="140">
        <f t="shared" si="10"/>
      </c>
    </row>
    <row r="32" spans="1:27" ht="22.5" customHeight="1">
      <c r="A32" s="26">
        <v>31</v>
      </c>
      <c r="B32" s="22" t="s">
        <v>177</v>
      </c>
      <c r="C32" s="21">
        <v>1</v>
      </c>
      <c r="D32" s="17" t="s">
        <v>21</v>
      </c>
      <c r="E32" s="30"/>
      <c r="F32" s="141">
        <v>99500</v>
      </c>
      <c r="H32" s="5">
        <f t="shared" si="5"/>
        <v>31</v>
      </c>
      <c r="I32" s="6" t="str">
        <f t="shared" si="6"/>
        <v>proizvod31</v>
      </c>
      <c r="J32" s="45"/>
      <c r="K32" s="46"/>
      <c r="L32" s="47"/>
      <c r="M32" s="48"/>
      <c r="N32" s="49"/>
      <c r="O32" s="7"/>
      <c r="P32" s="146" t="s">
        <v>100</v>
      </c>
      <c r="Q32" s="147" t="s">
        <v>99</v>
      </c>
      <c r="R32" s="136">
        <f>IF(ISERROR(VLOOKUP($P32,palete12,7,FALSE)),"",VLOOKUP($P32,palete12,7,FALSE))</f>
      </c>
      <c r="S32" s="136">
        <f>SUM(S2:S31)</f>
        <v>0</v>
      </c>
      <c r="T32" s="137">
        <f t="shared" si="1"/>
      </c>
      <c r="U32" s="137">
        <f>SUM(U2:U31)</f>
        <v>0</v>
      </c>
      <c r="V32" s="138"/>
      <c r="W32" s="138">
        <f>SUM(W2:W31)</f>
        <v>0</v>
      </c>
      <c r="X32" s="139"/>
      <c r="Y32" s="139">
        <f>SUM(Y2:Y31)</f>
        <v>0</v>
      </c>
      <c r="Z32" s="140"/>
      <c r="AA32" s="140">
        <f>SUM(AA2:AA31)</f>
        <v>0</v>
      </c>
    </row>
    <row r="33" spans="1:15" ht="22.5" customHeight="1">
      <c r="A33" s="26">
        <v>32</v>
      </c>
      <c r="B33" s="22" t="s">
        <v>178</v>
      </c>
      <c r="C33" s="21">
        <v>0.9</v>
      </c>
      <c r="D33" s="18" t="s">
        <v>21</v>
      </c>
      <c r="E33" s="31"/>
      <c r="F33" s="141">
        <v>99500</v>
      </c>
      <c r="H33" s="5">
        <f t="shared" si="5"/>
        <v>32</v>
      </c>
      <c r="I33" s="6" t="str">
        <f t="shared" si="6"/>
        <v>proizvod32</v>
      </c>
      <c r="J33" s="45"/>
      <c r="K33" s="46"/>
      <c r="L33" s="47"/>
      <c r="M33" s="48"/>
      <c r="N33" s="49"/>
      <c r="O33" s="7">
        <v>936</v>
      </c>
    </row>
    <row r="34" spans="1:20" ht="22.5" customHeight="1">
      <c r="A34" s="26">
        <v>33</v>
      </c>
      <c r="B34" s="22" t="s">
        <v>179</v>
      </c>
      <c r="C34" s="21">
        <v>1</v>
      </c>
      <c r="D34" s="18" t="s">
        <v>23</v>
      </c>
      <c r="E34" s="31"/>
      <c r="F34" s="148">
        <v>100000</v>
      </c>
      <c r="H34" s="5">
        <f t="shared" si="5"/>
        <v>33</v>
      </c>
      <c r="I34" s="6" t="str">
        <f t="shared" si="6"/>
        <v>proizvod33</v>
      </c>
      <c r="J34" s="45"/>
      <c r="K34" s="46"/>
      <c r="L34" s="47"/>
      <c r="M34" s="48"/>
      <c r="N34" s="49"/>
      <c r="O34" s="7">
        <v>468</v>
      </c>
      <c r="T34" s="129">
        <f aca="true" t="shared" si="12" ref="T34:T66">IF(ISERROR(S34*40),"",S34*40)</f>
        <v>0</v>
      </c>
    </row>
    <row r="35" spans="1:20" ht="22.5" customHeight="1">
      <c r="A35" s="26">
        <v>34</v>
      </c>
      <c r="B35" s="22" t="s">
        <v>180</v>
      </c>
      <c r="C35" s="21">
        <v>10</v>
      </c>
      <c r="D35" s="18" t="s">
        <v>21</v>
      </c>
      <c r="E35" s="31"/>
      <c r="F35" s="141">
        <v>99500</v>
      </c>
      <c r="H35" s="5">
        <f t="shared" si="5"/>
        <v>34</v>
      </c>
      <c r="I35" s="6" t="str">
        <f t="shared" si="6"/>
        <v>proizvod34</v>
      </c>
      <c r="J35" s="45"/>
      <c r="K35" s="46"/>
      <c r="L35" s="47"/>
      <c r="M35" s="48"/>
      <c r="N35" s="49"/>
      <c r="O35" s="7">
        <v>50</v>
      </c>
      <c r="T35" s="129">
        <f t="shared" si="12"/>
        <v>0</v>
      </c>
    </row>
    <row r="36" spans="1:20" ht="22.5" customHeight="1">
      <c r="A36" s="26">
        <v>35</v>
      </c>
      <c r="B36" s="22" t="s">
        <v>181</v>
      </c>
      <c r="C36" s="21">
        <v>25</v>
      </c>
      <c r="D36" s="18" t="s">
        <v>21</v>
      </c>
      <c r="E36" s="31"/>
      <c r="F36" s="141">
        <v>99500</v>
      </c>
      <c r="H36" s="5">
        <f t="shared" si="5"/>
        <v>35</v>
      </c>
      <c r="I36" s="6" t="str">
        <f t="shared" si="6"/>
        <v>proizvod35</v>
      </c>
      <c r="J36" s="45"/>
      <c r="K36" s="46"/>
      <c r="L36" s="47"/>
      <c r="M36" s="48"/>
      <c r="N36" s="49"/>
      <c r="O36" s="7"/>
      <c r="T36" s="129">
        <f t="shared" si="12"/>
        <v>0</v>
      </c>
    </row>
    <row r="37" spans="1:20" ht="22.5" customHeight="1">
      <c r="A37" s="26">
        <v>36</v>
      </c>
      <c r="B37" s="22" t="s">
        <v>182</v>
      </c>
      <c r="C37" s="21">
        <v>0.5</v>
      </c>
      <c r="D37" s="18" t="s">
        <v>21</v>
      </c>
      <c r="E37" s="31"/>
      <c r="F37" s="141">
        <v>99500</v>
      </c>
      <c r="H37" s="5">
        <f t="shared" si="5"/>
        <v>36</v>
      </c>
      <c r="I37" s="6" t="str">
        <f t="shared" si="6"/>
        <v>proizvod36</v>
      </c>
      <c r="J37" s="45"/>
      <c r="K37" s="46"/>
      <c r="L37" s="47"/>
      <c r="M37" s="48"/>
      <c r="N37" s="49"/>
      <c r="O37" s="7"/>
      <c r="T37" s="129">
        <f t="shared" si="12"/>
        <v>0</v>
      </c>
    </row>
    <row r="38" spans="1:20" ht="22.5" customHeight="1">
      <c r="A38" s="26">
        <v>37</v>
      </c>
      <c r="B38" s="22" t="s">
        <v>183</v>
      </c>
      <c r="C38" s="21">
        <v>0.41</v>
      </c>
      <c r="D38" s="17" t="s">
        <v>21</v>
      </c>
      <c r="E38" s="30"/>
      <c r="F38" s="141">
        <v>99500</v>
      </c>
      <c r="H38" s="5">
        <f t="shared" si="5"/>
        <v>37</v>
      </c>
      <c r="I38" s="6" t="str">
        <f t="shared" si="6"/>
        <v>proizvod37</v>
      </c>
      <c r="J38" s="45"/>
      <c r="K38" s="46"/>
      <c r="L38" s="47"/>
      <c r="M38" s="48"/>
      <c r="N38" s="49"/>
      <c r="O38" s="7">
        <v>42</v>
      </c>
      <c r="T38" s="129">
        <f t="shared" si="12"/>
        <v>0</v>
      </c>
    </row>
    <row r="39" spans="1:20" ht="22.5" customHeight="1">
      <c r="A39" s="26">
        <v>38</v>
      </c>
      <c r="B39" s="22" t="s">
        <v>184</v>
      </c>
      <c r="C39" s="21">
        <v>1</v>
      </c>
      <c r="D39" s="19" t="s">
        <v>23</v>
      </c>
      <c r="E39" s="30"/>
      <c r="F39" s="148">
        <v>100000</v>
      </c>
      <c r="H39" s="5">
        <f t="shared" si="5"/>
        <v>38</v>
      </c>
      <c r="I39" s="6" t="str">
        <f t="shared" si="6"/>
        <v>proizvod38</v>
      </c>
      <c r="J39" s="45"/>
      <c r="K39" s="46"/>
      <c r="L39" s="47"/>
      <c r="M39" s="48"/>
      <c r="N39" s="49"/>
      <c r="O39" s="7">
        <v>1800</v>
      </c>
      <c r="T39" s="129">
        <f t="shared" si="12"/>
        <v>0</v>
      </c>
    </row>
    <row r="40" spans="1:20" ht="22.5" customHeight="1">
      <c r="A40" s="26">
        <v>39</v>
      </c>
      <c r="B40" s="22" t="s">
        <v>185</v>
      </c>
      <c r="C40" s="21">
        <v>0.5</v>
      </c>
      <c r="D40" s="19" t="s">
        <v>21</v>
      </c>
      <c r="E40" s="30"/>
      <c r="F40" s="141">
        <v>99500</v>
      </c>
      <c r="H40" s="5">
        <f t="shared" si="5"/>
        <v>39</v>
      </c>
      <c r="I40" s="6" t="str">
        <f t="shared" si="6"/>
        <v>proizvod39</v>
      </c>
      <c r="J40" s="45"/>
      <c r="K40" s="46"/>
      <c r="L40" s="47"/>
      <c r="M40" s="48"/>
      <c r="N40" s="49"/>
      <c r="O40" s="7"/>
      <c r="T40" s="129">
        <f t="shared" si="12"/>
        <v>0</v>
      </c>
    </row>
    <row r="41" spans="1:20" ht="22.5" customHeight="1">
      <c r="A41" s="26">
        <v>40</v>
      </c>
      <c r="B41" s="22" t="s">
        <v>186</v>
      </c>
      <c r="C41" s="21">
        <v>1</v>
      </c>
      <c r="D41" s="19" t="s">
        <v>21</v>
      </c>
      <c r="E41" s="30"/>
      <c r="F41" s="141">
        <v>99500</v>
      </c>
      <c r="H41" s="5">
        <f t="shared" si="5"/>
        <v>40</v>
      </c>
      <c r="I41" s="6" t="str">
        <f t="shared" si="6"/>
        <v>proizvod40</v>
      </c>
      <c r="J41" s="45"/>
      <c r="K41" s="46"/>
      <c r="L41" s="47"/>
      <c r="M41" s="48"/>
      <c r="N41" s="49"/>
      <c r="O41" s="7"/>
      <c r="T41" s="129">
        <f t="shared" si="12"/>
        <v>0</v>
      </c>
    </row>
    <row r="42" spans="1:20" ht="22.5" customHeight="1">
      <c r="A42" s="26">
        <v>41</v>
      </c>
      <c r="B42" s="22" t="s">
        <v>187</v>
      </c>
      <c r="C42" s="21">
        <v>7.5</v>
      </c>
      <c r="D42" s="19" t="s">
        <v>24</v>
      </c>
      <c r="E42" s="30"/>
      <c r="F42" s="149">
        <v>100000</v>
      </c>
      <c r="H42" s="5">
        <f t="shared" si="5"/>
        <v>41</v>
      </c>
      <c r="I42" s="6" t="str">
        <f t="shared" si="6"/>
        <v>proizvod41</v>
      </c>
      <c r="J42" s="45"/>
      <c r="K42" s="46"/>
      <c r="L42" s="47"/>
      <c r="M42" s="48"/>
      <c r="N42" s="49"/>
      <c r="O42" s="7"/>
      <c r="T42" s="129">
        <f t="shared" si="12"/>
        <v>0</v>
      </c>
    </row>
    <row r="43" spans="1:20" ht="22.5" customHeight="1">
      <c r="A43" s="26">
        <v>42</v>
      </c>
      <c r="B43" s="22" t="s">
        <v>188</v>
      </c>
      <c r="C43" s="21">
        <v>1</v>
      </c>
      <c r="D43" s="19" t="s">
        <v>21</v>
      </c>
      <c r="E43" s="30"/>
      <c r="F43" s="141">
        <v>99500</v>
      </c>
      <c r="H43" s="5">
        <f t="shared" si="5"/>
        <v>42</v>
      </c>
      <c r="I43" s="6" t="str">
        <f t="shared" si="6"/>
        <v>proizvod42</v>
      </c>
      <c r="J43" s="45"/>
      <c r="K43" s="46"/>
      <c r="L43" s="47"/>
      <c r="M43" s="48"/>
      <c r="N43" s="49"/>
      <c r="O43" s="7"/>
      <c r="T43" s="129">
        <f t="shared" si="12"/>
        <v>0</v>
      </c>
    </row>
    <row r="44" spans="1:20" ht="22.5" customHeight="1">
      <c r="A44" s="26">
        <v>43</v>
      </c>
      <c r="B44" s="22" t="s">
        <v>189</v>
      </c>
      <c r="C44" s="21">
        <v>1</v>
      </c>
      <c r="D44" s="19" t="s">
        <v>23</v>
      </c>
      <c r="E44" s="30"/>
      <c r="F44" s="148">
        <v>100000</v>
      </c>
      <c r="H44" s="5">
        <f t="shared" si="5"/>
        <v>43</v>
      </c>
      <c r="I44" s="6" t="str">
        <f t="shared" si="6"/>
        <v>proizvod43</v>
      </c>
      <c r="J44" s="45"/>
      <c r="K44" s="46"/>
      <c r="L44" s="47"/>
      <c r="M44" s="48"/>
      <c r="N44" s="49"/>
      <c r="O44" s="7">
        <v>1800</v>
      </c>
      <c r="T44" s="129">
        <f t="shared" si="12"/>
        <v>0</v>
      </c>
    </row>
    <row r="45" spans="1:20" ht="22.5" customHeight="1">
      <c r="A45" s="26">
        <v>44</v>
      </c>
      <c r="B45" s="22" t="s">
        <v>190</v>
      </c>
      <c r="C45" s="21">
        <v>10</v>
      </c>
      <c r="D45" s="19" t="s">
        <v>23</v>
      </c>
      <c r="E45" s="30"/>
      <c r="F45" s="148">
        <v>100000</v>
      </c>
      <c r="H45" s="5">
        <f t="shared" si="5"/>
        <v>44</v>
      </c>
      <c r="I45" s="6" t="str">
        <f t="shared" si="6"/>
        <v>proizvod44</v>
      </c>
      <c r="J45" s="45"/>
      <c r="K45" s="46"/>
      <c r="L45" s="47"/>
      <c r="M45" s="48"/>
      <c r="N45" s="49"/>
      <c r="O45" s="7">
        <v>1800</v>
      </c>
      <c r="T45" s="129">
        <f t="shared" si="12"/>
        <v>0</v>
      </c>
    </row>
    <row r="46" spans="1:20" ht="22.5" customHeight="1">
      <c r="A46" s="26">
        <v>45</v>
      </c>
      <c r="B46" s="22" t="s">
        <v>191</v>
      </c>
      <c r="C46" s="21">
        <v>0.18</v>
      </c>
      <c r="D46" s="17" t="s">
        <v>21</v>
      </c>
      <c r="E46" s="30"/>
      <c r="F46" s="141">
        <v>99500</v>
      </c>
      <c r="H46" s="5">
        <f t="shared" si="5"/>
        <v>45</v>
      </c>
      <c r="I46" s="6" t="str">
        <f t="shared" si="6"/>
        <v>proizvod45</v>
      </c>
      <c r="J46" s="45"/>
      <c r="K46" s="46"/>
      <c r="L46" s="47"/>
      <c r="M46" s="48"/>
      <c r="N46" s="49"/>
      <c r="O46" s="7">
        <v>1800</v>
      </c>
      <c r="T46" s="129">
        <f t="shared" si="12"/>
        <v>0</v>
      </c>
    </row>
    <row r="47" spans="1:20" ht="22.5" customHeight="1">
      <c r="A47" s="26">
        <v>46</v>
      </c>
      <c r="B47" s="22" t="s">
        <v>192</v>
      </c>
      <c r="C47" s="21">
        <v>1</v>
      </c>
      <c r="D47" s="19" t="s">
        <v>23</v>
      </c>
      <c r="E47" s="30"/>
      <c r="F47" s="148">
        <v>100000</v>
      </c>
      <c r="H47" s="5">
        <f t="shared" si="5"/>
        <v>46</v>
      </c>
      <c r="I47" s="6" t="str">
        <f t="shared" si="6"/>
        <v>proizvod46</v>
      </c>
      <c r="J47" s="45"/>
      <c r="K47" s="46"/>
      <c r="L47" s="47"/>
      <c r="M47" s="48"/>
      <c r="N47" s="49"/>
      <c r="O47" s="7">
        <v>1800</v>
      </c>
      <c r="T47" s="129">
        <f t="shared" si="12"/>
        <v>0</v>
      </c>
    </row>
    <row r="48" spans="1:20" ht="22.5" customHeight="1">
      <c r="A48" s="26">
        <v>47</v>
      </c>
      <c r="B48" s="22" t="s">
        <v>193</v>
      </c>
      <c r="C48" s="21">
        <v>1</v>
      </c>
      <c r="D48" s="19" t="s">
        <v>23</v>
      </c>
      <c r="E48" s="30"/>
      <c r="F48" s="148">
        <v>100000</v>
      </c>
      <c r="H48" s="5">
        <f t="shared" si="5"/>
        <v>47</v>
      </c>
      <c r="I48" s="6" t="str">
        <f t="shared" si="6"/>
        <v>proizvod47</v>
      </c>
      <c r="J48" s="45"/>
      <c r="K48" s="46"/>
      <c r="L48" s="47"/>
      <c r="M48" s="48"/>
      <c r="N48" s="49"/>
      <c r="O48" s="7">
        <v>1800</v>
      </c>
      <c r="T48" s="129">
        <f t="shared" si="12"/>
        <v>0</v>
      </c>
    </row>
    <row r="49" spans="1:20" ht="22.5" customHeight="1">
      <c r="A49" s="26">
        <v>48</v>
      </c>
      <c r="B49" s="22" t="s">
        <v>194</v>
      </c>
      <c r="C49" s="21">
        <v>0.25</v>
      </c>
      <c r="D49" s="19" t="s">
        <v>21</v>
      </c>
      <c r="E49" s="30"/>
      <c r="F49" s="141">
        <v>99500</v>
      </c>
      <c r="H49" s="5">
        <f t="shared" si="5"/>
        <v>48</v>
      </c>
      <c r="I49" s="6" t="str">
        <f t="shared" si="6"/>
        <v>proizvod48</v>
      </c>
      <c r="J49" s="45"/>
      <c r="K49" s="46"/>
      <c r="L49" s="47"/>
      <c r="M49" s="48"/>
      <c r="N49" s="49"/>
      <c r="O49" s="7"/>
      <c r="T49" s="129">
        <f t="shared" si="12"/>
        <v>0</v>
      </c>
    </row>
    <row r="50" spans="1:20" ht="22.5" customHeight="1">
      <c r="A50" s="26">
        <v>49</v>
      </c>
      <c r="B50" s="22" t="s">
        <v>195</v>
      </c>
      <c r="C50" s="21">
        <v>1</v>
      </c>
      <c r="D50" s="19" t="s">
        <v>23</v>
      </c>
      <c r="E50" s="30"/>
      <c r="F50" s="148">
        <v>100000</v>
      </c>
      <c r="H50" s="5">
        <f t="shared" si="5"/>
        <v>49</v>
      </c>
      <c r="I50" s="6" t="str">
        <f t="shared" si="6"/>
        <v>proizvod49</v>
      </c>
      <c r="J50" s="45"/>
      <c r="K50" s="46"/>
      <c r="L50" s="47"/>
      <c r="M50" s="48"/>
      <c r="N50" s="49"/>
      <c r="O50" s="7"/>
      <c r="T50" s="129">
        <f t="shared" si="12"/>
        <v>0</v>
      </c>
    </row>
    <row r="51" spans="1:20" ht="22.5" customHeight="1">
      <c r="A51" s="26">
        <v>50</v>
      </c>
      <c r="B51" s="22" t="s">
        <v>196</v>
      </c>
      <c r="C51" s="21">
        <v>0.18</v>
      </c>
      <c r="D51" s="17" t="s">
        <v>21</v>
      </c>
      <c r="E51" s="30"/>
      <c r="F51" s="141">
        <v>99500</v>
      </c>
      <c r="H51" s="5">
        <f t="shared" si="5"/>
        <v>50</v>
      </c>
      <c r="I51" s="6" t="str">
        <f t="shared" si="6"/>
        <v>proizvod50</v>
      </c>
      <c r="J51" s="45"/>
      <c r="K51" s="46"/>
      <c r="L51" s="47"/>
      <c r="M51" s="48"/>
      <c r="N51" s="49"/>
      <c r="O51" s="7"/>
      <c r="T51" s="129">
        <f t="shared" si="12"/>
        <v>0</v>
      </c>
    </row>
    <row r="52" spans="1:20" ht="22.5" customHeight="1">
      <c r="A52" s="26">
        <v>51</v>
      </c>
      <c r="B52" s="22" t="s">
        <v>197</v>
      </c>
      <c r="C52" s="21">
        <v>0.18</v>
      </c>
      <c r="D52" s="17" t="s">
        <v>21</v>
      </c>
      <c r="E52" s="30"/>
      <c r="F52" s="141">
        <v>99500</v>
      </c>
      <c r="H52" s="5">
        <f t="shared" si="5"/>
        <v>51</v>
      </c>
      <c r="I52" s="6" t="str">
        <f t="shared" si="6"/>
        <v>proizvod51</v>
      </c>
      <c r="J52" s="45"/>
      <c r="K52" s="46"/>
      <c r="L52" s="47"/>
      <c r="M52" s="48"/>
      <c r="N52" s="49"/>
      <c r="O52" s="7">
        <v>3000</v>
      </c>
      <c r="T52" s="129">
        <f t="shared" si="12"/>
        <v>0</v>
      </c>
    </row>
    <row r="53" spans="1:20" ht="22.5" customHeight="1">
      <c r="A53" s="26">
        <v>52</v>
      </c>
      <c r="B53" s="22" t="s">
        <v>198</v>
      </c>
      <c r="C53" s="21">
        <v>0.18</v>
      </c>
      <c r="D53" s="17" t="s">
        <v>21</v>
      </c>
      <c r="E53" s="30"/>
      <c r="F53" s="141">
        <v>99500</v>
      </c>
      <c r="H53" s="5">
        <f t="shared" si="5"/>
        <v>52</v>
      </c>
      <c r="I53" s="6" t="str">
        <f t="shared" si="6"/>
        <v>proizvod52</v>
      </c>
      <c r="J53" s="45"/>
      <c r="K53" s="46"/>
      <c r="L53" s="47"/>
      <c r="M53" s="48"/>
      <c r="N53" s="49"/>
      <c r="O53" s="7">
        <v>1200</v>
      </c>
      <c r="T53" s="129">
        <f t="shared" si="12"/>
        <v>0</v>
      </c>
    </row>
    <row r="54" spans="1:20" ht="22.5" customHeight="1">
      <c r="A54" s="26">
        <v>53</v>
      </c>
      <c r="B54" s="22" t="s">
        <v>199</v>
      </c>
      <c r="C54" s="21">
        <v>0.18</v>
      </c>
      <c r="D54" s="17" t="s">
        <v>21</v>
      </c>
      <c r="E54" s="30"/>
      <c r="F54" s="141">
        <v>99500</v>
      </c>
      <c r="H54" s="5">
        <f t="shared" si="5"/>
        <v>53</v>
      </c>
      <c r="I54" s="6" t="str">
        <f t="shared" si="6"/>
        <v>proizvod53</v>
      </c>
      <c r="J54" s="45"/>
      <c r="K54" s="46"/>
      <c r="L54" s="47"/>
      <c r="M54" s="48"/>
      <c r="N54" s="49"/>
      <c r="O54" s="7">
        <v>3000</v>
      </c>
      <c r="T54" s="129">
        <f t="shared" si="12"/>
        <v>0</v>
      </c>
    </row>
    <row r="55" spans="1:20" ht="22.5" customHeight="1">
      <c r="A55" s="26">
        <v>54</v>
      </c>
      <c r="B55" s="22" t="s">
        <v>200</v>
      </c>
      <c r="C55" s="21">
        <v>0.18</v>
      </c>
      <c r="D55" s="17" t="s">
        <v>21</v>
      </c>
      <c r="E55" s="30"/>
      <c r="F55" s="141">
        <v>99500</v>
      </c>
      <c r="H55" s="5">
        <f t="shared" si="5"/>
        <v>54</v>
      </c>
      <c r="I55" s="6" t="str">
        <f t="shared" si="6"/>
        <v>proizvod54</v>
      </c>
      <c r="J55" s="45"/>
      <c r="K55" s="46"/>
      <c r="L55" s="47"/>
      <c r="M55" s="48"/>
      <c r="N55" s="49"/>
      <c r="O55" s="7">
        <v>1200</v>
      </c>
      <c r="T55" s="129">
        <f t="shared" si="12"/>
        <v>0</v>
      </c>
    </row>
    <row r="56" spans="1:20" ht="22.5" customHeight="1">
      <c r="A56" s="26">
        <v>55</v>
      </c>
      <c r="B56" s="22" t="s">
        <v>201</v>
      </c>
      <c r="C56" s="21">
        <v>1</v>
      </c>
      <c r="D56" s="17" t="s">
        <v>20</v>
      </c>
      <c r="E56" s="30"/>
      <c r="F56" s="133">
        <v>97800</v>
      </c>
      <c r="H56" s="5">
        <f t="shared" si="5"/>
        <v>55</v>
      </c>
      <c r="I56" s="6" t="str">
        <f t="shared" si="6"/>
        <v>proizvod55</v>
      </c>
      <c r="J56" s="45"/>
      <c r="K56" s="46"/>
      <c r="L56" s="47"/>
      <c r="M56" s="48"/>
      <c r="N56" s="49"/>
      <c r="O56" s="7"/>
      <c r="T56" s="129">
        <f t="shared" si="12"/>
        <v>0</v>
      </c>
    </row>
    <row r="57" spans="1:20" ht="22.5" customHeight="1">
      <c r="A57" s="26">
        <v>56</v>
      </c>
      <c r="B57" s="22" t="s">
        <v>202</v>
      </c>
      <c r="C57" s="21">
        <v>1</v>
      </c>
      <c r="D57" s="17" t="s">
        <v>20</v>
      </c>
      <c r="E57" s="30"/>
      <c r="F57" s="133">
        <v>97800</v>
      </c>
      <c r="H57" s="5">
        <f t="shared" si="5"/>
        <v>56</v>
      </c>
      <c r="I57" s="6" t="str">
        <f t="shared" si="6"/>
        <v>proizvod56</v>
      </c>
      <c r="J57" s="45"/>
      <c r="K57" s="46"/>
      <c r="L57" s="47"/>
      <c r="M57" s="48"/>
      <c r="N57" s="49"/>
      <c r="O57" s="7"/>
      <c r="T57" s="129">
        <f t="shared" si="12"/>
        <v>0</v>
      </c>
    </row>
    <row r="58" spans="1:20" ht="22.5" customHeight="1">
      <c r="A58" s="26">
        <v>57</v>
      </c>
      <c r="B58" s="22" t="s">
        <v>203</v>
      </c>
      <c r="C58" s="21">
        <v>0.5</v>
      </c>
      <c r="D58" s="17" t="s">
        <v>21</v>
      </c>
      <c r="E58" s="30"/>
      <c r="F58" s="141">
        <v>99500</v>
      </c>
      <c r="H58" s="5">
        <f t="shared" si="5"/>
        <v>57</v>
      </c>
      <c r="I58" s="6" t="str">
        <f t="shared" si="6"/>
        <v>proizvod57</v>
      </c>
      <c r="J58" s="45"/>
      <c r="K58" s="46"/>
      <c r="L58" s="47"/>
      <c r="M58" s="48"/>
      <c r="N58" s="49"/>
      <c r="O58" s="7"/>
      <c r="T58" s="129">
        <f t="shared" si="12"/>
        <v>0</v>
      </c>
    </row>
    <row r="59" spans="1:20" ht="22.5" customHeight="1">
      <c r="A59" s="26">
        <v>58</v>
      </c>
      <c r="B59" s="22" t="s">
        <v>204</v>
      </c>
      <c r="C59" s="21">
        <v>0.1</v>
      </c>
      <c r="D59" s="19" t="s">
        <v>21</v>
      </c>
      <c r="E59" s="30"/>
      <c r="F59" s="141">
        <v>99500</v>
      </c>
      <c r="H59" s="5">
        <f t="shared" si="5"/>
        <v>58</v>
      </c>
      <c r="I59" s="6" t="str">
        <f t="shared" si="6"/>
        <v>proizvod58</v>
      </c>
      <c r="J59" s="45"/>
      <c r="K59" s="46"/>
      <c r="L59" s="47"/>
      <c r="M59" s="48"/>
      <c r="N59" s="49"/>
      <c r="O59" s="7"/>
      <c r="T59" s="129">
        <f t="shared" si="12"/>
        <v>0</v>
      </c>
    </row>
    <row r="60" spans="1:20" ht="22.5" customHeight="1">
      <c r="A60" s="26">
        <v>59</v>
      </c>
      <c r="B60" s="22" t="s">
        <v>205</v>
      </c>
      <c r="C60" s="21">
        <v>0.25</v>
      </c>
      <c r="D60" s="19" t="s">
        <v>21</v>
      </c>
      <c r="E60" s="30"/>
      <c r="F60" s="141">
        <v>99500</v>
      </c>
      <c r="H60" s="5">
        <f t="shared" si="5"/>
        <v>59</v>
      </c>
      <c r="I60" s="6" t="str">
        <f t="shared" si="6"/>
        <v>proizvod59</v>
      </c>
      <c r="J60" s="45"/>
      <c r="K60" s="46"/>
      <c r="L60" s="47"/>
      <c r="M60" s="48"/>
      <c r="N60" s="49"/>
      <c r="O60" s="7"/>
      <c r="T60" s="129">
        <f t="shared" si="12"/>
        <v>0</v>
      </c>
    </row>
    <row r="61" spans="1:20" ht="22.5" customHeight="1">
      <c r="A61" s="26">
        <v>60</v>
      </c>
      <c r="B61" s="22" t="s">
        <v>206</v>
      </c>
      <c r="C61" s="21">
        <v>0.1</v>
      </c>
      <c r="D61" s="19" t="s">
        <v>25</v>
      </c>
      <c r="E61" s="30"/>
      <c r="F61" s="141">
        <v>99500</v>
      </c>
      <c r="H61" s="5">
        <f t="shared" si="5"/>
        <v>60</v>
      </c>
      <c r="I61" s="6" t="str">
        <f t="shared" si="6"/>
        <v>proizvod60</v>
      </c>
      <c r="J61" s="45"/>
      <c r="K61" s="46"/>
      <c r="L61" s="47"/>
      <c r="M61" s="48"/>
      <c r="N61" s="49"/>
      <c r="O61" s="7"/>
      <c r="T61" s="129">
        <f t="shared" si="12"/>
        <v>0</v>
      </c>
    </row>
    <row r="62" spans="1:20" ht="22.5" customHeight="1">
      <c r="A62" s="26">
        <v>61</v>
      </c>
      <c r="B62" s="22" t="s">
        <v>207</v>
      </c>
      <c r="C62" s="21">
        <v>0.25</v>
      </c>
      <c r="D62" s="19" t="s">
        <v>21</v>
      </c>
      <c r="E62" s="30"/>
      <c r="F62" s="141">
        <v>99500</v>
      </c>
      <c r="H62" s="5">
        <f t="shared" si="5"/>
        <v>61</v>
      </c>
      <c r="I62" s="6" t="str">
        <f t="shared" si="6"/>
        <v>proizvod61</v>
      </c>
      <c r="J62" s="45"/>
      <c r="K62" s="46"/>
      <c r="L62" s="47"/>
      <c r="M62" s="48"/>
      <c r="N62" s="49"/>
      <c r="O62" s="7">
        <v>360</v>
      </c>
      <c r="T62" s="129">
        <f t="shared" si="12"/>
        <v>0</v>
      </c>
    </row>
    <row r="63" spans="1:20" ht="22.5" customHeight="1">
      <c r="A63" s="26">
        <v>62</v>
      </c>
      <c r="B63" s="22" t="s">
        <v>208</v>
      </c>
      <c r="C63" s="21">
        <v>0.125</v>
      </c>
      <c r="D63" s="19" t="s">
        <v>21</v>
      </c>
      <c r="E63" s="30"/>
      <c r="F63" s="141">
        <v>99500</v>
      </c>
      <c r="H63" s="5">
        <f t="shared" si="5"/>
        <v>62</v>
      </c>
      <c r="I63" s="6" t="str">
        <f t="shared" si="6"/>
        <v>proizvod62</v>
      </c>
      <c r="J63" s="45"/>
      <c r="K63" s="46"/>
      <c r="L63" s="47"/>
      <c r="M63" s="48"/>
      <c r="N63" s="49"/>
      <c r="O63" s="7">
        <v>360</v>
      </c>
      <c r="T63" s="129">
        <f t="shared" si="12"/>
        <v>0</v>
      </c>
    </row>
    <row r="64" spans="1:20" ht="22.5" customHeight="1">
      <c r="A64" s="26">
        <v>63</v>
      </c>
      <c r="B64" s="22" t="s">
        <v>209</v>
      </c>
      <c r="C64" s="21">
        <v>0.125</v>
      </c>
      <c r="D64" s="19" t="s">
        <v>21</v>
      </c>
      <c r="E64" s="30"/>
      <c r="F64" s="141">
        <v>99500</v>
      </c>
      <c r="H64" s="5">
        <f t="shared" si="5"/>
        <v>63</v>
      </c>
      <c r="I64" s="6" t="str">
        <f t="shared" si="6"/>
        <v>proizvod63</v>
      </c>
      <c r="J64" s="45"/>
      <c r="K64" s="46"/>
      <c r="L64" s="47"/>
      <c r="M64" s="48"/>
      <c r="N64" s="49"/>
      <c r="O64" s="7"/>
      <c r="T64" s="129">
        <f t="shared" si="12"/>
        <v>0</v>
      </c>
    </row>
    <row r="65" spans="1:20" ht="22.5" customHeight="1">
      <c r="A65" s="26">
        <v>64</v>
      </c>
      <c r="B65" s="22" t="s">
        <v>210</v>
      </c>
      <c r="C65" s="21">
        <v>0.125</v>
      </c>
      <c r="D65" s="19" t="s">
        <v>21</v>
      </c>
      <c r="E65" s="30"/>
      <c r="F65" s="141">
        <v>99500</v>
      </c>
      <c r="H65" s="5">
        <f t="shared" si="5"/>
        <v>64</v>
      </c>
      <c r="I65" s="6" t="str">
        <f t="shared" si="6"/>
        <v>proizvod64</v>
      </c>
      <c r="J65" s="45"/>
      <c r="K65" s="46"/>
      <c r="L65" s="47"/>
      <c r="M65" s="48"/>
      <c r="N65" s="49"/>
      <c r="O65" s="7"/>
      <c r="T65" s="129">
        <f t="shared" si="12"/>
        <v>0</v>
      </c>
    </row>
    <row r="66" spans="1:20" ht="22.5" customHeight="1">
      <c r="A66" s="26">
        <v>65</v>
      </c>
      <c r="B66" s="22" t="s">
        <v>211</v>
      </c>
      <c r="C66" s="21">
        <v>1</v>
      </c>
      <c r="D66" s="17" t="s">
        <v>20</v>
      </c>
      <c r="E66" s="30"/>
      <c r="F66" s="133">
        <v>97800</v>
      </c>
      <c r="H66" s="5">
        <f t="shared" si="5"/>
        <v>65</v>
      </c>
      <c r="I66" s="6" t="str">
        <f t="shared" si="6"/>
        <v>proizvod65</v>
      </c>
      <c r="J66" s="45"/>
      <c r="K66" s="46"/>
      <c r="L66" s="47"/>
      <c r="M66" s="48"/>
      <c r="N66" s="49"/>
      <c r="O66" s="7"/>
      <c r="T66" s="129">
        <f t="shared" si="12"/>
        <v>0</v>
      </c>
    </row>
    <row r="67" spans="1:20" ht="22.5" customHeight="1">
      <c r="A67" s="26">
        <v>66</v>
      </c>
      <c r="B67" s="22" t="s">
        <v>212</v>
      </c>
      <c r="C67" s="21">
        <v>0.5</v>
      </c>
      <c r="D67" s="17" t="s">
        <v>21</v>
      </c>
      <c r="E67" s="30"/>
      <c r="F67" s="141">
        <v>99500</v>
      </c>
      <c r="H67" s="5">
        <f aca="true" t="shared" si="13" ref="H67:H130">A67</f>
        <v>66</v>
      </c>
      <c r="I67" s="6" t="str">
        <f aca="true" t="shared" si="14" ref="I67:I130">B67</f>
        <v>proizvod66</v>
      </c>
      <c r="J67" s="45"/>
      <c r="K67" s="46"/>
      <c r="L67" s="47"/>
      <c r="M67" s="48"/>
      <c r="N67" s="49"/>
      <c r="O67" s="7"/>
      <c r="T67" s="129">
        <f aca="true" t="shared" si="15" ref="T67:T130">IF(ISERROR(S67*40),"",S67*40)</f>
        <v>0</v>
      </c>
    </row>
    <row r="68" spans="1:20" ht="22.5" customHeight="1">
      <c r="A68" s="26">
        <v>67</v>
      </c>
      <c r="B68" s="22" t="s">
        <v>213</v>
      </c>
      <c r="C68" s="21">
        <v>0.5</v>
      </c>
      <c r="D68" s="17" t="s">
        <v>21</v>
      </c>
      <c r="E68" s="30"/>
      <c r="F68" s="141">
        <v>99500</v>
      </c>
      <c r="H68" s="5">
        <f t="shared" si="13"/>
        <v>67</v>
      </c>
      <c r="I68" s="6" t="str">
        <f t="shared" si="14"/>
        <v>proizvod67</v>
      </c>
      <c r="J68" s="45"/>
      <c r="K68" s="46"/>
      <c r="L68" s="47"/>
      <c r="M68" s="48"/>
      <c r="N68" s="49"/>
      <c r="O68" s="7">
        <v>544</v>
      </c>
      <c r="T68" s="129">
        <f t="shared" si="15"/>
        <v>0</v>
      </c>
    </row>
    <row r="69" spans="1:20" ht="22.5" customHeight="1">
      <c r="A69" s="26">
        <v>68</v>
      </c>
      <c r="B69" s="22" t="s">
        <v>214</v>
      </c>
      <c r="C69" s="21">
        <v>0.9</v>
      </c>
      <c r="D69" s="17" t="s">
        <v>21</v>
      </c>
      <c r="E69" s="30"/>
      <c r="F69" s="141">
        <v>99500</v>
      </c>
      <c r="H69" s="5">
        <f t="shared" si="13"/>
        <v>68</v>
      </c>
      <c r="I69" s="6" t="str">
        <f t="shared" si="14"/>
        <v>proizvod68</v>
      </c>
      <c r="J69" s="45"/>
      <c r="K69" s="46"/>
      <c r="L69" s="47"/>
      <c r="M69" s="48"/>
      <c r="N69" s="49"/>
      <c r="O69" s="7"/>
      <c r="T69" s="129">
        <f t="shared" si="15"/>
        <v>0</v>
      </c>
    </row>
    <row r="70" spans="1:20" ht="22.5" customHeight="1">
      <c r="A70" s="26">
        <v>69</v>
      </c>
      <c r="B70" s="22" t="s">
        <v>215</v>
      </c>
      <c r="C70" s="21">
        <v>0.9</v>
      </c>
      <c r="D70" s="17" t="s">
        <v>21</v>
      </c>
      <c r="E70" s="30"/>
      <c r="F70" s="141">
        <v>99500</v>
      </c>
      <c r="H70" s="5">
        <f t="shared" si="13"/>
        <v>69</v>
      </c>
      <c r="I70" s="6" t="str">
        <f t="shared" si="14"/>
        <v>proizvod69</v>
      </c>
      <c r="J70" s="45"/>
      <c r="K70" s="46"/>
      <c r="L70" s="47"/>
      <c r="M70" s="48"/>
      <c r="N70" s="49"/>
      <c r="O70" s="7">
        <v>544</v>
      </c>
      <c r="T70" s="129">
        <f t="shared" si="15"/>
        <v>0</v>
      </c>
    </row>
    <row r="71" spans="1:20" ht="22.5" customHeight="1">
      <c r="A71" s="26">
        <v>70</v>
      </c>
      <c r="B71" s="22" t="s">
        <v>216</v>
      </c>
      <c r="C71" s="21">
        <v>1</v>
      </c>
      <c r="D71" s="19" t="s">
        <v>23</v>
      </c>
      <c r="E71" s="30"/>
      <c r="F71" s="148">
        <v>100000</v>
      </c>
      <c r="H71" s="5">
        <f t="shared" si="13"/>
        <v>70</v>
      </c>
      <c r="I71" s="6" t="str">
        <f t="shared" si="14"/>
        <v>proizvod70</v>
      </c>
      <c r="J71" s="45"/>
      <c r="K71" s="46"/>
      <c r="L71" s="47"/>
      <c r="M71" s="48"/>
      <c r="N71" s="49"/>
      <c r="O71" s="7"/>
      <c r="T71" s="129">
        <f t="shared" si="15"/>
        <v>0</v>
      </c>
    </row>
    <row r="72" spans="1:20" ht="22.5" customHeight="1">
      <c r="A72" s="26">
        <v>71</v>
      </c>
      <c r="B72" s="22" t="s">
        <v>217</v>
      </c>
      <c r="C72" s="21">
        <v>1</v>
      </c>
      <c r="D72" s="19" t="s">
        <v>23</v>
      </c>
      <c r="E72" s="30"/>
      <c r="F72" s="148">
        <v>100000</v>
      </c>
      <c r="H72" s="5">
        <f t="shared" si="13"/>
        <v>71</v>
      </c>
      <c r="I72" s="6" t="str">
        <f t="shared" si="14"/>
        <v>proizvod71</v>
      </c>
      <c r="J72" s="45"/>
      <c r="K72" s="46"/>
      <c r="L72" s="47"/>
      <c r="M72" s="48"/>
      <c r="N72" s="49"/>
      <c r="O72" s="7">
        <v>544</v>
      </c>
      <c r="T72" s="129">
        <f t="shared" si="15"/>
        <v>0</v>
      </c>
    </row>
    <row r="73" spans="1:20" ht="22.5" customHeight="1">
      <c r="A73" s="26">
        <v>72</v>
      </c>
      <c r="B73" s="22" t="s">
        <v>218</v>
      </c>
      <c r="C73" s="21">
        <v>1</v>
      </c>
      <c r="D73" s="19" t="s">
        <v>23</v>
      </c>
      <c r="E73" s="30"/>
      <c r="F73" s="148">
        <v>100000</v>
      </c>
      <c r="H73" s="5">
        <f t="shared" si="13"/>
        <v>72</v>
      </c>
      <c r="I73" s="6" t="str">
        <f t="shared" si="14"/>
        <v>proizvod72</v>
      </c>
      <c r="J73" s="45"/>
      <c r="K73" s="46"/>
      <c r="L73" s="47"/>
      <c r="M73" s="48"/>
      <c r="N73" s="49"/>
      <c r="O73" s="7"/>
      <c r="T73" s="129">
        <f t="shared" si="15"/>
        <v>0</v>
      </c>
    </row>
    <row r="74" spans="1:20" ht="22.5" customHeight="1">
      <c r="A74" s="26">
        <v>73</v>
      </c>
      <c r="B74" s="22" t="s">
        <v>219</v>
      </c>
      <c r="C74" s="21">
        <v>1</v>
      </c>
      <c r="D74" s="19" t="s">
        <v>23</v>
      </c>
      <c r="E74" s="30"/>
      <c r="F74" s="148">
        <v>100000</v>
      </c>
      <c r="H74" s="5">
        <f t="shared" si="13"/>
        <v>73</v>
      </c>
      <c r="I74" s="6" t="str">
        <f t="shared" si="14"/>
        <v>proizvod73</v>
      </c>
      <c r="J74" s="45"/>
      <c r="K74" s="46"/>
      <c r="L74" s="47"/>
      <c r="M74" s="48"/>
      <c r="N74" s="49"/>
      <c r="O74" s="7">
        <v>60</v>
      </c>
      <c r="T74" s="129">
        <f t="shared" si="15"/>
        <v>0</v>
      </c>
    </row>
    <row r="75" spans="1:20" ht="22.5" customHeight="1">
      <c r="A75" s="26">
        <v>74</v>
      </c>
      <c r="B75" s="22" t="s">
        <v>220</v>
      </c>
      <c r="C75" s="21">
        <v>1</v>
      </c>
      <c r="D75" s="17" t="s">
        <v>21</v>
      </c>
      <c r="E75" s="30"/>
      <c r="F75" s="141">
        <v>99500</v>
      </c>
      <c r="H75" s="5">
        <f t="shared" si="13"/>
        <v>74</v>
      </c>
      <c r="I75" s="6" t="str">
        <f t="shared" si="14"/>
        <v>proizvod74</v>
      </c>
      <c r="J75" s="45"/>
      <c r="K75" s="46"/>
      <c r="L75" s="47"/>
      <c r="M75" s="48"/>
      <c r="N75" s="49"/>
      <c r="O75" s="7">
        <v>60</v>
      </c>
      <c r="T75" s="129">
        <f t="shared" si="15"/>
        <v>0</v>
      </c>
    </row>
    <row r="76" spans="1:20" ht="22.5" customHeight="1">
      <c r="A76" s="26">
        <v>75</v>
      </c>
      <c r="B76" s="22" t="s">
        <v>221</v>
      </c>
      <c r="C76" s="21">
        <v>0.5</v>
      </c>
      <c r="D76" s="17" t="s">
        <v>21</v>
      </c>
      <c r="E76" s="30"/>
      <c r="F76" s="141">
        <v>99500</v>
      </c>
      <c r="H76" s="5">
        <f t="shared" si="13"/>
        <v>75</v>
      </c>
      <c r="I76" s="6" t="str">
        <f t="shared" si="14"/>
        <v>proizvod75</v>
      </c>
      <c r="J76" s="45"/>
      <c r="K76" s="46"/>
      <c r="L76" s="47"/>
      <c r="M76" s="48"/>
      <c r="N76" s="49"/>
      <c r="O76" s="7">
        <v>60</v>
      </c>
      <c r="T76" s="129">
        <f t="shared" si="15"/>
        <v>0</v>
      </c>
    </row>
    <row r="77" spans="1:20" ht="22.5" customHeight="1">
      <c r="A77" s="26">
        <v>76</v>
      </c>
      <c r="B77" s="22" t="s">
        <v>222</v>
      </c>
      <c r="C77" s="21">
        <v>1</v>
      </c>
      <c r="D77" s="17" t="s">
        <v>21</v>
      </c>
      <c r="E77" s="30"/>
      <c r="F77" s="141">
        <v>99500</v>
      </c>
      <c r="H77" s="5">
        <f t="shared" si="13"/>
        <v>76</v>
      </c>
      <c r="I77" s="6" t="str">
        <f t="shared" si="14"/>
        <v>proizvod76</v>
      </c>
      <c r="J77" s="45"/>
      <c r="K77" s="46"/>
      <c r="L77" s="47"/>
      <c r="M77" s="48"/>
      <c r="N77" s="49"/>
      <c r="O77" s="7">
        <v>60</v>
      </c>
      <c r="T77" s="129">
        <f t="shared" si="15"/>
        <v>0</v>
      </c>
    </row>
    <row r="78" spans="1:20" ht="22.5" customHeight="1">
      <c r="A78" s="26">
        <v>77</v>
      </c>
      <c r="B78" s="22" t="s">
        <v>223</v>
      </c>
      <c r="C78" s="21">
        <v>0.5</v>
      </c>
      <c r="D78" s="17" t="s">
        <v>21</v>
      </c>
      <c r="E78" s="30"/>
      <c r="F78" s="141">
        <v>99500</v>
      </c>
      <c r="H78" s="5">
        <f t="shared" si="13"/>
        <v>77</v>
      </c>
      <c r="I78" s="6" t="str">
        <f t="shared" si="14"/>
        <v>proizvod77</v>
      </c>
      <c r="J78" s="45"/>
      <c r="K78" s="46"/>
      <c r="L78" s="47"/>
      <c r="M78" s="48"/>
      <c r="N78" s="49"/>
      <c r="O78" s="7">
        <v>60</v>
      </c>
      <c r="T78" s="129">
        <f t="shared" si="15"/>
        <v>0</v>
      </c>
    </row>
    <row r="79" spans="1:20" ht="22.5" customHeight="1">
      <c r="A79" s="26">
        <v>78</v>
      </c>
      <c r="B79" s="22" t="s">
        <v>224</v>
      </c>
      <c r="C79" s="21">
        <v>1</v>
      </c>
      <c r="D79" s="17" t="s">
        <v>21</v>
      </c>
      <c r="E79" s="30"/>
      <c r="F79" s="141">
        <v>99500</v>
      </c>
      <c r="H79" s="5">
        <f t="shared" si="13"/>
        <v>78</v>
      </c>
      <c r="I79" s="6" t="str">
        <f t="shared" si="14"/>
        <v>proizvod78</v>
      </c>
      <c r="J79" s="45"/>
      <c r="K79" s="46"/>
      <c r="L79" s="47"/>
      <c r="M79" s="48"/>
      <c r="N79" s="49"/>
      <c r="O79" s="7">
        <v>60</v>
      </c>
      <c r="T79" s="129">
        <f t="shared" si="15"/>
        <v>0</v>
      </c>
    </row>
    <row r="80" spans="1:20" ht="22.5" customHeight="1">
      <c r="A80" s="26">
        <v>79</v>
      </c>
      <c r="B80" s="22" t="s">
        <v>225</v>
      </c>
      <c r="C80" s="21">
        <v>0.5</v>
      </c>
      <c r="D80" s="17" t="s">
        <v>21</v>
      </c>
      <c r="E80" s="30"/>
      <c r="F80" s="141">
        <v>99500</v>
      </c>
      <c r="H80" s="5">
        <f t="shared" si="13"/>
        <v>79</v>
      </c>
      <c r="I80" s="6" t="str">
        <f t="shared" si="14"/>
        <v>proizvod79</v>
      </c>
      <c r="J80" s="45"/>
      <c r="K80" s="46"/>
      <c r="L80" s="47"/>
      <c r="M80" s="48"/>
      <c r="N80" s="49"/>
      <c r="O80" s="7">
        <v>120</v>
      </c>
      <c r="T80" s="129">
        <f t="shared" si="15"/>
        <v>0</v>
      </c>
    </row>
    <row r="81" spans="1:20" ht="22.5" customHeight="1">
      <c r="A81" s="26">
        <v>80</v>
      </c>
      <c r="B81" s="22" t="s">
        <v>226</v>
      </c>
      <c r="C81" s="21">
        <v>12</v>
      </c>
      <c r="D81" s="18" t="s">
        <v>26</v>
      </c>
      <c r="E81" s="31"/>
      <c r="F81" s="145">
        <v>100000</v>
      </c>
      <c r="H81" s="5">
        <f t="shared" si="13"/>
        <v>80</v>
      </c>
      <c r="I81" s="6" t="str">
        <f t="shared" si="14"/>
        <v>proizvod80</v>
      </c>
      <c r="J81" s="45"/>
      <c r="K81" s="46"/>
      <c r="L81" s="47"/>
      <c r="M81" s="48"/>
      <c r="N81" s="49"/>
      <c r="O81" s="7">
        <v>60</v>
      </c>
      <c r="T81" s="129">
        <f t="shared" si="15"/>
        <v>0</v>
      </c>
    </row>
    <row r="82" spans="1:20" ht="22.5" customHeight="1">
      <c r="A82" s="26">
        <v>81</v>
      </c>
      <c r="B82" s="22" t="s">
        <v>227</v>
      </c>
      <c r="C82" s="21">
        <v>12</v>
      </c>
      <c r="D82" s="18" t="s">
        <v>26</v>
      </c>
      <c r="E82" s="31"/>
      <c r="F82" s="145">
        <v>100000</v>
      </c>
      <c r="H82" s="5">
        <f t="shared" si="13"/>
        <v>81</v>
      </c>
      <c r="I82" s="6" t="str">
        <f t="shared" si="14"/>
        <v>proizvod81</v>
      </c>
      <c r="J82" s="45"/>
      <c r="K82" s="46"/>
      <c r="L82" s="47"/>
      <c r="M82" s="48"/>
      <c r="N82" s="49"/>
      <c r="O82" s="7">
        <v>60</v>
      </c>
      <c r="T82" s="129">
        <f t="shared" si="15"/>
        <v>0</v>
      </c>
    </row>
    <row r="83" spans="1:20" ht="22.5" customHeight="1">
      <c r="A83" s="26">
        <v>82</v>
      </c>
      <c r="B83" s="22" t="s">
        <v>228</v>
      </c>
      <c r="C83" s="21">
        <v>12</v>
      </c>
      <c r="D83" s="18" t="s">
        <v>26</v>
      </c>
      <c r="E83" s="31"/>
      <c r="F83" s="145">
        <v>100000</v>
      </c>
      <c r="H83" s="5">
        <f t="shared" si="13"/>
        <v>82</v>
      </c>
      <c r="I83" s="6" t="str">
        <f t="shared" si="14"/>
        <v>proizvod82</v>
      </c>
      <c r="J83" s="45"/>
      <c r="K83" s="46"/>
      <c r="L83" s="47"/>
      <c r="M83" s="48"/>
      <c r="N83" s="49"/>
      <c r="O83" s="7">
        <v>120</v>
      </c>
      <c r="T83" s="129">
        <f t="shared" si="15"/>
        <v>0</v>
      </c>
    </row>
    <row r="84" spans="1:20" ht="22.5" customHeight="1">
      <c r="A84" s="26">
        <v>83</v>
      </c>
      <c r="B84" s="22" t="s">
        <v>229</v>
      </c>
      <c r="C84" s="21">
        <v>12</v>
      </c>
      <c r="D84" s="18" t="s">
        <v>26</v>
      </c>
      <c r="E84" s="31"/>
      <c r="F84" s="145">
        <v>100000</v>
      </c>
      <c r="H84" s="5">
        <f t="shared" si="13"/>
        <v>83</v>
      </c>
      <c r="I84" s="6" t="str">
        <f t="shared" si="14"/>
        <v>proizvod83</v>
      </c>
      <c r="J84" s="45"/>
      <c r="K84" s="46"/>
      <c r="L84" s="47"/>
      <c r="M84" s="48"/>
      <c r="N84" s="49"/>
      <c r="O84" s="7">
        <v>60</v>
      </c>
      <c r="T84" s="129">
        <f t="shared" si="15"/>
        <v>0</v>
      </c>
    </row>
    <row r="85" spans="1:20" ht="22.5" customHeight="1">
      <c r="A85" s="26">
        <v>84</v>
      </c>
      <c r="B85" s="22" t="s">
        <v>230</v>
      </c>
      <c r="C85" s="21">
        <v>12</v>
      </c>
      <c r="D85" s="18" t="s">
        <v>26</v>
      </c>
      <c r="E85" s="31"/>
      <c r="F85" s="145">
        <v>100000</v>
      </c>
      <c r="H85" s="5">
        <f t="shared" si="13"/>
        <v>84</v>
      </c>
      <c r="I85" s="6" t="str">
        <f t="shared" si="14"/>
        <v>proizvod84</v>
      </c>
      <c r="J85" s="45"/>
      <c r="K85" s="46"/>
      <c r="L85" s="47"/>
      <c r="M85" s="48"/>
      <c r="N85" s="49"/>
      <c r="O85" s="7">
        <v>60</v>
      </c>
      <c r="T85" s="129">
        <f t="shared" si="15"/>
        <v>0</v>
      </c>
    </row>
    <row r="86" spans="1:20" ht="22.5" customHeight="1">
      <c r="A86" s="26">
        <v>85</v>
      </c>
      <c r="B86" s="22" t="s">
        <v>231</v>
      </c>
      <c r="C86" s="21">
        <v>12</v>
      </c>
      <c r="D86" s="18" t="s">
        <v>26</v>
      </c>
      <c r="E86" s="31"/>
      <c r="F86" s="145">
        <v>100000</v>
      </c>
      <c r="H86" s="5">
        <f t="shared" si="13"/>
        <v>85</v>
      </c>
      <c r="I86" s="6" t="str">
        <f t="shared" si="14"/>
        <v>proizvod85</v>
      </c>
      <c r="J86" s="45"/>
      <c r="K86" s="46"/>
      <c r="L86" s="47"/>
      <c r="M86" s="48"/>
      <c r="N86" s="49"/>
      <c r="O86" s="7">
        <v>2880</v>
      </c>
      <c r="T86" s="129">
        <f t="shared" si="15"/>
        <v>0</v>
      </c>
    </row>
    <row r="87" spans="1:20" ht="22.5" customHeight="1">
      <c r="A87" s="26">
        <v>86</v>
      </c>
      <c r="B87" s="22" t="s">
        <v>232</v>
      </c>
      <c r="C87" s="21">
        <v>6</v>
      </c>
      <c r="D87" s="18" t="s">
        <v>26</v>
      </c>
      <c r="E87" s="31"/>
      <c r="F87" s="145">
        <v>100000</v>
      </c>
      <c r="H87" s="5">
        <f t="shared" si="13"/>
        <v>86</v>
      </c>
      <c r="I87" s="6" t="str">
        <f t="shared" si="14"/>
        <v>proizvod86</v>
      </c>
      <c r="J87" s="45"/>
      <c r="K87" s="46"/>
      <c r="L87" s="47"/>
      <c r="M87" s="48"/>
      <c r="N87" s="49"/>
      <c r="O87" s="7">
        <v>2880</v>
      </c>
      <c r="T87" s="129">
        <f t="shared" si="15"/>
        <v>0</v>
      </c>
    </row>
    <row r="88" spans="1:20" ht="22.5" customHeight="1">
      <c r="A88" s="26">
        <v>87</v>
      </c>
      <c r="B88" s="22" t="s">
        <v>233</v>
      </c>
      <c r="C88" s="21">
        <v>12</v>
      </c>
      <c r="D88" s="18" t="s">
        <v>26</v>
      </c>
      <c r="E88" s="31"/>
      <c r="F88" s="145">
        <v>100000</v>
      </c>
      <c r="H88" s="5">
        <f t="shared" si="13"/>
        <v>87</v>
      </c>
      <c r="I88" s="6" t="str">
        <f t="shared" si="14"/>
        <v>proizvod87</v>
      </c>
      <c r="J88" s="45"/>
      <c r="K88" s="46"/>
      <c r="L88" s="47"/>
      <c r="M88" s="48"/>
      <c r="N88" s="49"/>
      <c r="O88" s="7"/>
      <c r="T88" s="129">
        <f t="shared" si="15"/>
        <v>0</v>
      </c>
    </row>
    <row r="89" spans="1:20" ht="22.5" customHeight="1">
      <c r="A89" s="26">
        <v>88</v>
      </c>
      <c r="B89" s="22" t="s">
        <v>234</v>
      </c>
      <c r="C89" s="21">
        <v>12</v>
      </c>
      <c r="D89" s="18" t="s">
        <v>26</v>
      </c>
      <c r="E89" s="31"/>
      <c r="F89" s="145">
        <v>100000</v>
      </c>
      <c r="H89" s="5">
        <f t="shared" si="13"/>
        <v>88</v>
      </c>
      <c r="I89" s="6" t="str">
        <f t="shared" si="14"/>
        <v>proizvod88</v>
      </c>
      <c r="J89" s="45"/>
      <c r="K89" s="46"/>
      <c r="L89" s="47"/>
      <c r="M89" s="48"/>
      <c r="N89" s="49"/>
      <c r="O89" s="7"/>
      <c r="T89" s="129">
        <f t="shared" si="15"/>
        <v>0</v>
      </c>
    </row>
    <row r="90" spans="1:20" ht="22.5" customHeight="1">
      <c r="A90" s="26">
        <v>89</v>
      </c>
      <c r="B90" s="22" t="s">
        <v>235</v>
      </c>
      <c r="C90" s="21">
        <v>6</v>
      </c>
      <c r="D90" s="18" t="s">
        <v>26</v>
      </c>
      <c r="E90" s="31"/>
      <c r="F90" s="145">
        <v>100000</v>
      </c>
      <c r="H90" s="5">
        <f t="shared" si="13"/>
        <v>89</v>
      </c>
      <c r="I90" s="6" t="str">
        <f t="shared" si="14"/>
        <v>proizvod89</v>
      </c>
      <c r="J90" s="45"/>
      <c r="K90" s="46"/>
      <c r="L90" s="47"/>
      <c r="M90" s="48"/>
      <c r="N90" s="49"/>
      <c r="O90" s="7">
        <v>780</v>
      </c>
      <c r="T90" s="129">
        <f t="shared" si="15"/>
        <v>0</v>
      </c>
    </row>
    <row r="91" spans="1:20" ht="22.5" customHeight="1">
      <c r="A91" s="26">
        <v>90</v>
      </c>
      <c r="B91" s="22" t="s">
        <v>236</v>
      </c>
      <c r="C91" s="21">
        <v>12</v>
      </c>
      <c r="D91" s="18" t="s">
        <v>26</v>
      </c>
      <c r="E91" s="31"/>
      <c r="F91" s="145">
        <v>100000</v>
      </c>
      <c r="H91" s="5">
        <f t="shared" si="13"/>
        <v>90</v>
      </c>
      <c r="I91" s="6" t="str">
        <f t="shared" si="14"/>
        <v>proizvod90</v>
      </c>
      <c r="J91" s="45"/>
      <c r="K91" s="46"/>
      <c r="L91" s="47"/>
      <c r="M91" s="48"/>
      <c r="N91" s="49"/>
      <c r="O91" s="7">
        <v>624</v>
      </c>
      <c r="T91" s="129">
        <f t="shared" si="15"/>
        <v>0</v>
      </c>
    </row>
    <row r="92" spans="1:20" ht="22.5" customHeight="1">
      <c r="A92" s="26">
        <v>91</v>
      </c>
      <c r="B92" s="22" t="s">
        <v>237</v>
      </c>
      <c r="C92" s="21">
        <v>12</v>
      </c>
      <c r="D92" s="18" t="s">
        <v>26</v>
      </c>
      <c r="E92" s="31"/>
      <c r="F92" s="145">
        <v>100000</v>
      </c>
      <c r="H92" s="5">
        <f t="shared" si="13"/>
        <v>91</v>
      </c>
      <c r="I92" s="6" t="str">
        <f t="shared" si="14"/>
        <v>proizvod91</v>
      </c>
      <c r="J92" s="45"/>
      <c r="K92" s="46"/>
      <c r="L92" s="47"/>
      <c r="M92" s="48"/>
      <c r="N92" s="49"/>
      <c r="O92" s="7">
        <v>1440</v>
      </c>
      <c r="T92" s="129">
        <f t="shared" si="15"/>
        <v>0</v>
      </c>
    </row>
    <row r="93" spans="1:20" ht="22.5" customHeight="1">
      <c r="A93" s="26">
        <v>92</v>
      </c>
      <c r="B93" s="22" t="s">
        <v>238</v>
      </c>
      <c r="C93" s="21">
        <v>5.28</v>
      </c>
      <c r="D93" s="18" t="s">
        <v>21</v>
      </c>
      <c r="E93" s="31"/>
      <c r="F93" s="141">
        <v>100000</v>
      </c>
      <c r="H93" s="5">
        <f t="shared" si="13"/>
        <v>92</v>
      </c>
      <c r="I93" s="6" t="str">
        <f t="shared" si="14"/>
        <v>proizvod92</v>
      </c>
      <c r="J93" s="45"/>
      <c r="K93" s="46"/>
      <c r="L93" s="47"/>
      <c r="M93" s="48"/>
      <c r="N93" s="49"/>
      <c r="O93" s="7"/>
      <c r="T93" s="129">
        <f t="shared" si="15"/>
        <v>0</v>
      </c>
    </row>
    <row r="94" spans="1:20" ht="22.5" customHeight="1">
      <c r="A94" s="26">
        <v>93</v>
      </c>
      <c r="B94" s="22" t="s">
        <v>239</v>
      </c>
      <c r="C94" s="21">
        <v>5.28</v>
      </c>
      <c r="D94" s="18" t="s">
        <v>21</v>
      </c>
      <c r="E94" s="31"/>
      <c r="F94" s="141">
        <v>100000</v>
      </c>
      <c r="H94" s="5">
        <f t="shared" si="13"/>
        <v>93</v>
      </c>
      <c r="I94" s="6" t="str">
        <f t="shared" si="14"/>
        <v>proizvod93</v>
      </c>
      <c r="J94" s="45"/>
      <c r="K94" s="46"/>
      <c r="L94" s="47"/>
      <c r="M94" s="48"/>
      <c r="N94" s="49"/>
      <c r="O94" s="7"/>
      <c r="T94" s="129">
        <f t="shared" si="15"/>
        <v>0</v>
      </c>
    </row>
    <row r="95" spans="1:20" ht="22.5" customHeight="1">
      <c r="A95" s="26">
        <v>94</v>
      </c>
      <c r="B95" s="22" t="s">
        <v>240</v>
      </c>
      <c r="C95" s="21">
        <v>0.25</v>
      </c>
      <c r="D95" s="18" t="s">
        <v>21</v>
      </c>
      <c r="E95" s="31"/>
      <c r="F95" s="141">
        <v>100000</v>
      </c>
      <c r="H95" s="5">
        <f t="shared" si="13"/>
        <v>94</v>
      </c>
      <c r="I95" s="6" t="str">
        <f t="shared" si="14"/>
        <v>proizvod94</v>
      </c>
      <c r="J95" s="45"/>
      <c r="K95" s="46"/>
      <c r="L95" s="47"/>
      <c r="M95" s="48"/>
      <c r="N95" s="49"/>
      <c r="O95" s="7"/>
      <c r="T95" s="129">
        <f t="shared" si="15"/>
        <v>0</v>
      </c>
    </row>
    <row r="96" spans="1:20" ht="22.5" customHeight="1">
      <c r="A96" s="26">
        <v>95</v>
      </c>
      <c r="B96" s="22" t="s">
        <v>241</v>
      </c>
      <c r="C96" s="21">
        <v>1</v>
      </c>
      <c r="D96" s="18" t="s">
        <v>20</v>
      </c>
      <c r="E96" s="31"/>
      <c r="F96" s="133">
        <v>100000</v>
      </c>
      <c r="H96" s="5">
        <f t="shared" si="13"/>
        <v>95</v>
      </c>
      <c r="I96" s="6" t="str">
        <f t="shared" si="14"/>
        <v>proizvod95</v>
      </c>
      <c r="J96" s="45"/>
      <c r="K96" s="46"/>
      <c r="L96" s="47"/>
      <c r="M96" s="48"/>
      <c r="N96" s="49"/>
      <c r="O96" s="7">
        <v>1440</v>
      </c>
      <c r="T96" s="129">
        <f t="shared" si="15"/>
        <v>0</v>
      </c>
    </row>
    <row r="97" spans="1:20" ht="22.5" customHeight="1">
      <c r="A97" s="26">
        <v>96</v>
      </c>
      <c r="B97" s="22" t="s">
        <v>242</v>
      </c>
      <c r="C97" s="21">
        <v>0.5</v>
      </c>
      <c r="D97" s="18" t="s">
        <v>21</v>
      </c>
      <c r="E97" s="31"/>
      <c r="F97" s="141">
        <v>100000</v>
      </c>
      <c r="H97" s="5">
        <f t="shared" si="13"/>
        <v>96</v>
      </c>
      <c r="I97" s="6" t="str">
        <f t="shared" si="14"/>
        <v>proizvod96</v>
      </c>
      <c r="J97" s="45"/>
      <c r="K97" s="46"/>
      <c r="L97" s="47"/>
      <c r="M97" s="48"/>
      <c r="N97" s="49"/>
      <c r="O97" s="7">
        <v>864</v>
      </c>
      <c r="T97" s="129">
        <f t="shared" si="15"/>
        <v>0</v>
      </c>
    </row>
    <row r="98" spans="1:20" ht="22.5" customHeight="1">
      <c r="A98" s="26">
        <v>97</v>
      </c>
      <c r="B98" s="22" t="s">
        <v>243</v>
      </c>
      <c r="C98" s="21">
        <v>0</v>
      </c>
      <c r="D98" s="18">
        <v>0</v>
      </c>
      <c r="E98" s="31"/>
      <c r="F98" s="148">
        <v>100000</v>
      </c>
      <c r="H98" s="5">
        <f t="shared" si="13"/>
        <v>97</v>
      </c>
      <c r="I98" s="6" t="str">
        <f t="shared" si="14"/>
        <v>proizvod97</v>
      </c>
      <c r="J98" s="45"/>
      <c r="K98" s="46"/>
      <c r="L98" s="47"/>
      <c r="M98" s="48"/>
      <c r="N98" s="49"/>
      <c r="O98" s="7"/>
      <c r="T98" s="129">
        <f t="shared" si="15"/>
        <v>0</v>
      </c>
    </row>
    <row r="99" spans="1:20" ht="22.5" customHeight="1">
      <c r="A99" s="26">
        <v>98</v>
      </c>
      <c r="B99" s="22" t="s">
        <v>244</v>
      </c>
      <c r="C99" s="21">
        <v>1</v>
      </c>
      <c r="D99" s="18" t="s">
        <v>20</v>
      </c>
      <c r="E99" s="31"/>
      <c r="F99" s="148">
        <v>100000</v>
      </c>
      <c r="H99" s="5">
        <f t="shared" si="13"/>
        <v>98</v>
      </c>
      <c r="I99" s="6" t="str">
        <f t="shared" si="14"/>
        <v>proizvod98</v>
      </c>
      <c r="J99" s="45"/>
      <c r="K99" s="46"/>
      <c r="L99" s="47"/>
      <c r="M99" s="48"/>
      <c r="N99" s="49"/>
      <c r="O99" s="7"/>
      <c r="T99" s="129">
        <f t="shared" si="15"/>
        <v>0</v>
      </c>
    </row>
    <row r="100" spans="1:20" ht="22.5" customHeight="1">
      <c r="A100" s="26">
        <v>99</v>
      </c>
      <c r="B100" s="22" t="s">
        <v>245</v>
      </c>
      <c r="C100" s="21">
        <v>0.25</v>
      </c>
      <c r="D100" s="18" t="s">
        <v>21</v>
      </c>
      <c r="E100" s="31"/>
      <c r="F100" s="141">
        <v>100000</v>
      </c>
      <c r="H100" s="5">
        <f t="shared" si="13"/>
        <v>99</v>
      </c>
      <c r="I100" s="6" t="str">
        <f t="shared" si="14"/>
        <v>proizvod99</v>
      </c>
      <c r="J100" s="45"/>
      <c r="K100" s="46"/>
      <c r="L100" s="47"/>
      <c r="M100" s="48"/>
      <c r="N100" s="49"/>
      <c r="O100" s="7"/>
      <c r="T100" s="129">
        <f t="shared" si="15"/>
        <v>0</v>
      </c>
    </row>
    <row r="101" spans="1:20" ht="22.5" customHeight="1">
      <c r="A101" s="26">
        <v>100</v>
      </c>
      <c r="B101" s="22" t="s">
        <v>246</v>
      </c>
      <c r="C101" s="21">
        <v>0.25</v>
      </c>
      <c r="D101" s="18" t="s">
        <v>21</v>
      </c>
      <c r="E101" s="31"/>
      <c r="F101" s="141">
        <v>100000</v>
      </c>
      <c r="H101" s="5">
        <f t="shared" si="13"/>
        <v>100</v>
      </c>
      <c r="I101" s="6" t="str">
        <f t="shared" si="14"/>
        <v>proizvod100</v>
      </c>
      <c r="J101" s="45"/>
      <c r="K101" s="46"/>
      <c r="L101" s="47"/>
      <c r="M101" s="48"/>
      <c r="N101" s="49"/>
      <c r="O101" s="7">
        <v>1290</v>
      </c>
      <c r="T101" s="129">
        <f t="shared" si="15"/>
        <v>0</v>
      </c>
    </row>
    <row r="102" spans="1:20" ht="22.5" customHeight="1">
      <c r="A102" s="26">
        <v>101</v>
      </c>
      <c r="B102" s="22" t="s">
        <v>247</v>
      </c>
      <c r="C102" s="21">
        <v>0.5</v>
      </c>
      <c r="D102" s="18" t="s">
        <v>21</v>
      </c>
      <c r="E102" s="31"/>
      <c r="F102" s="141">
        <v>100000</v>
      </c>
      <c r="H102" s="5">
        <f t="shared" si="13"/>
        <v>101</v>
      </c>
      <c r="I102" s="6" t="str">
        <f t="shared" si="14"/>
        <v>proizvod101</v>
      </c>
      <c r="J102" s="45"/>
      <c r="K102" s="46"/>
      <c r="L102" s="47"/>
      <c r="M102" s="48"/>
      <c r="N102" s="49"/>
      <c r="O102" s="7">
        <v>1290</v>
      </c>
      <c r="T102" s="129">
        <f t="shared" si="15"/>
        <v>0</v>
      </c>
    </row>
    <row r="103" spans="1:20" ht="22.5" customHeight="1">
      <c r="A103" s="26">
        <v>102</v>
      </c>
      <c r="B103" s="22" t="s">
        <v>248</v>
      </c>
      <c r="C103" s="21">
        <v>0.25</v>
      </c>
      <c r="D103" s="18" t="s">
        <v>21</v>
      </c>
      <c r="E103" s="31"/>
      <c r="F103" s="141">
        <v>100000</v>
      </c>
      <c r="H103" s="5">
        <f t="shared" si="13"/>
        <v>102</v>
      </c>
      <c r="I103" s="6" t="str">
        <f t="shared" si="14"/>
        <v>proizvod102</v>
      </c>
      <c r="J103" s="45"/>
      <c r="K103" s="46"/>
      <c r="L103" s="47"/>
      <c r="M103" s="48"/>
      <c r="N103" s="49"/>
      <c r="O103" s="7">
        <v>1290</v>
      </c>
      <c r="T103" s="129">
        <f t="shared" si="15"/>
        <v>0</v>
      </c>
    </row>
    <row r="104" spans="1:20" ht="22.5" customHeight="1">
      <c r="A104" s="26">
        <v>103</v>
      </c>
      <c r="B104" s="22" t="s">
        <v>249</v>
      </c>
      <c r="C104" s="21">
        <v>0.25</v>
      </c>
      <c r="D104" s="18" t="s">
        <v>21</v>
      </c>
      <c r="E104" s="31"/>
      <c r="F104" s="141">
        <v>100000</v>
      </c>
      <c r="H104" s="5">
        <f t="shared" si="13"/>
        <v>103</v>
      </c>
      <c r="I104" s="6" t="str">
        <f t="shared" si="14"/>
        <v>proizvod103</v>
      </c>
      <c r="J104" s="45"/>
      <c r="K104" s="46"/>
      <c r="L104" s="47"/>
      <c r="M104" s="48"/>
      <c r="N104" s="49"/>
      <c r="O104" s="7">
        <v>1290</v>
      </c>
      <c r="T104" s="129">
        <f t="shared" si="15"/>
        <v>0</v>
      </c>
    </row>
    <row r="105" spans="1:20" ht="22.5" customHeight="1">
      <c r="A105" s="26">
        <v>104</v>
      </c>
      <c r="B105" s="22" t="s">
        <v>250</v>
      </c>
      <c r="C105" s="21">
        <v>0.5</v>
      </c>
      <c r="D105" s="18" t="s">
        <v>21</v>
      </c>
      <c r="E105" s="31"/>
      <c r="F105" s="141">
        <v>100000</v>
      </c>
      <c r="H105" s="5">
        <f t="shared" si="13"/>
        <v>104</v>
      </c>
      <c r="I105" s="6" t="str">
        <f t="shared" si="14"/>
        <v>proizvod104</v>
      </c>
      <c r="J105" s="45"/>
      <c r="K105" s="46"/>
      <c r="L105" s="47"/>
      <c r="M105" s="48"/>
      <c r="N105" s="49"/>
      <c r="O105" s="7">
        <v>1290</v>
      </c>
      <c r="T105" s="129">
        <f t="shared" si="15"/>
        <v>0</v>
      </c>
    </row>
    <row r="106" spans="1:20" ht="22.5" customHeight="1">
      <c r="A106" s="26">
        <v>105</v>
      </c>
      <c r="B106" s="22" t="s">
        <v>251</v>
      </c>
      <c r="C106" s="21">
        <v>0.15</v>
      </c>
      <c r="D106" s="18" t="s">
        <v>21</v>
      </c>
      <c r="E106" s="31"/>
      <c r="F106" s="141">
        <v>100000</v>
      </c>
      <c r="H106" s="5">
        <f t="shared" si="13"/>
        <v>105</v>
      </c>
      <c r="I106" s="6" t="str">
        <f t="shared" si="14"/>
        <v>proizvod105</v>
      </c>
      <c r="J106" s="45"/>
      <c r="K106" s="46"/>
      <c r="L106" s="47"/>
      <c r="M106" s="48"/>
      <c r="N106" s="49"/>
      <c r="O106" s="7"/>
      <c r="T106" s="129">
        <f t="shared" si="15"/>
        <v>0</v>
      </c>
    </row>
    <row r="107" spans="1:20" ht="22.5" customHeight="1">
      <c r="A107" s="26">
        <v>106</v>
      </c>
      <c r="B107" s="22" t="s">
        <v>252</v>
      </c>
      <c r="C107" s="21">
        <v>0.15</v>
      </c>
      <c r="D107" s="18" t="s">
        <v>21</v>
      </c>
      <c r="E107" s="31"/>
      <c r="F107" s="141">
        <v>100000</v>
      </c>
      <c r="H107" s="5">
        <f t="shared" si="13"/>
        <v>106</v>
      </c>
      <c r="I107" s="6" t="str">
        <f t="shared" si="14"/>
        <v>proizvod106</v>
      </c>
      <c r="J107" s="45"/>
      <c r="K107" s="46"/>
      <c r="L107" s="47"/>
      <c r="M107" s="48"/>
      <c r="N107" s="49"/>
      <c r="O107" s="7"/>
      <c r="T107" s="129">
        <f t="shared" si="15"/>
        <v>0</v>
      </c>
    </row>
    <row r="108" spans="1:20" ht="22.5" customHeight="1">
      <c r="A108" s="26">
        <v>107</v>
      </c>
      <c r="B108" s="22" t="s">
        <v>253</v>
      </c>
      <c r="C108" s="21">
        <v>0.33</v>
      </c>
      <c r="D108" s="18" t="s">
        <v>21</v>
      </c>
      <c r="E108" s="31"/>
      <c r="F108" s="141">
        <v>100000</v>
      </c>
      <c r="H108" s="5">
        <f t="shared" si="13"/>
        <v>107</v>
      </c>
      <c r="I108" s="6" t="str">
        <f t="shared" si="14"/>
        <v>proizvod107</v>
      </c>
      <c r="J108" s="45"/>
      <c r="K108" s="46"/>
      <c r="L108" s="47"/>
      <c r="M108" s="48"/>
      <c r="N108" s="49"/>
      <c r="O108" s="7">
        <v>2100</v>
      </c>
      <c r="T108" s="129">
        <f t="shared" si="15"/>
        <v>0</v>
      </c>
    </row>
    <row r="109" spans="1:20" ht="22.5" customHeight="1">
      <c r="A109" s="26">
        <v>108</v>
      </c>
      <c r="B109" s="22" t="s">
        <v>254</v>
      </c>
      <c r="C109" s="21">
        <v>0.33</v>
      </c>
      <c r="D109" s="18" t="s">
        <v>21</v>
      </c>
      <c r="E109" s="31"/>
      <c r="F109" s="141">
        <v>100000</v>
      </c>
      <c r="H109" s="5">
        <f t="shared" si="13"/>
        <v>108</v>
      </c>
      <c r="I109" s="6" t="str">
        <f t="shared" si="14"/>
        <v>proizvod108</v>
      </c>
      <c r="J109" s="45"/>
      <c r="K109" s="46"/>
      <c r="L109" s="47"/>
      <c r="M109" s="48"/>
      <c r="N109" s="49"/>
      <c r="O109" s="7">
        <v>2100</v>
      </c>
      <c r="T109" s="129">
        <f t="shared" si="15"/>
        <v>0</v>
      </c>
    </row>
    <row r="110" spans="1:20" ht="22.5" customHeight="1">
      <c r="A110" s="26">
        <v>109</v>
      </c>
      <c r="B110" s="22" t="s">
        <v>255</v>
      </c>
      <c r="C110" s="21">
        <v>0.33</v>
      </c>
      <c r="D110" s="18" t="s">
        <v>21</v>
      </c>
      <c r="E110" s="31"/>
      <c r="F110" s="141">
        <v>100000</v>
      </c>
      <c r="H110" s="5">
        <f t="shared" si="13"/>
        <v>109</v>
      </c>
      <c r="I110" s="6" t="str">
        <f t="shared" si="14"/>
        <v>proizvod109</v>
      </c>
      <c r="J110" s="45"/>
      <c r="K110" s="46"/>
      <c r="L110" s="47"/>
      <c r="M110" s="48"/>
      <c r="N110" s="49"/>
      <c r="O110" s="7"/>
      <c r="T110" s="129">
        <f t="shared" si="15"/>
        <v>0</v>
      </c>
    </row>
    <row r="111" spans="1:20" ht="22.5" customHeight="1">
      <c r="A111" s="26">
        <v>110</v>
      </c>
      <c r="B111" s="22" t="s">
        <v>256</v>
      </c>
      <c r="C111" s="21">
        <v>0.33</v>
      </c>
      <c r="D111" s="18" t="s">
        <v>21</v>
      </c>
      <c r="E111" s="31"/>
      <c r="F111" s="141">
        <v>100000</v>
      </c>
      <c r="H111" s="5">
        <f t="shared" si="13"/>
        <v>110</v>
      </c>
      <c r="I111" s="6" t="str">
        <f t="shared" si="14"/>
        <v>proizvod110</v>
      </c>
      <c r="J111" s="45"/>
      <c r="K111" s="46"/>
      <c r="L111" s="47"/>
      <c r="M111" s="48"/>
      <c r="N111" s="49"/>
      <c r="O111" s="7">
        <v>480</v>
      </c>
      <c r="T111" s="129">
        <f t="shared" si="15"/>
        <v>0</v>
      </c>
    </row>
    <row r="112" spans="1:20" ht="22.5" customHeight="1">
      <c r="A112" s="26">
        <v>111</v>
      </c>
      <c r="B112" s="22" t="s">
        <v>257</v>
      </c>
      <c r="C112" s="21">
        <v>0.33</v>
      </c>
      <c r="D112" s="18" t="s">
        <v>21</v>
      </c>
      <c r="E112" s="31"/>
      <c r="F112" s="141">
        <v>100000</v>
      </c>
      <c r="H112" s="5">
        <f t="shared" si="13"/>
        <v>111</v>
      </c>
      <c r="I112" s="6" t="str">
        <f t="shared" si="14"/>
        <v>proizvod111</v>
      </c>
      <c r="J112" s="45"/>
      <c r="K112" s="46"/>
      <c r="L112" s="47"/>
      <c r="M112" s="48"/>
      <c r="N112" s="49"/>
      <c r="O112" s="7"/>
      <c r="T112" s="129">
        <f t="shared" si="15"/>
        <v>0</v>
      </c>
    </row>
    <row r="113" spans="1:20" ht="22.5" customHeight="1">
      <c r="A113" s="26">
        <v>112</v>
      </c>
      <c r="B113" s="22" t="s">
        <v>258</v>
      </c>
      <c r="C113" s="21">
        <v>0.5</v>
      </c>
      <c r="D113" s="18" t="s">
        <v>21</v>
      </c>
      <c r="E113" s="31"/>
      <c r="F113" s="141">
        <v>100000</v>
      </c>
      <c r="H113" s="5">
        <f t="shared" si="13"/>
        <v>112</v>
      </c>
      <c r="I113" s="6" t="str">
        <f t="shared" si="14"/>
        <v>proizvod112</v>
      </c>
      <c r="J113" s="45"/>
      <c r="K113" s="46"/>
      <c r="L113" s="47"/>
      <c r="M113" s="48"/>
      <c r="N113" s="49"/>
      <c r="O113" s="7">
        <v>4464</v>
      </c>
      <c r="T113" s="129">
        <f t="shared" si="15"/>
        <v>0</v>
      </c>
    </row>
    <row r="114" spans="1:20" ht="22.5" customHeight="1">
      <c r="A114" s="26">
        <v>113</v>
      </c>
      <c r="B114" s="22" t="s">
        <v>259</v>
      </c>
      <c r="C114" s="21">
        <v>0.1</v>
      </c>
      <c r="D114" s="18" t="s">
        <v>21</v>
      </c>
      <c r="E114" s="31"/>
      <c r="F114" s="141">
        <v>100000</v>
      </c>
      <c r="H114" s="5">
        <f t="shared" si="13"/>
        <v>113</v>
      </c>
      <c r="I114" s="6" t="str">
        <f t="shared" si="14"/>
        <v>proizvod113</v>
      </c>
      <c r="J114" s="45"/>
      <c r="K114" s="46"/>
      <c r="L114" s="47"/>
      <c r="M114" s="48"/>
      <c r="N114" s="49"/>
      <c r="O114" s="7">
        <v>1404</v>
      </c>
      <c r="T114" s="129">
        <f t="shared" si="15"/>
        <v>0</v>
      </c>
    </row>
    <row r="115" spans="1:20" ht="22.5" customHeight="1">
      <c r="A115" s="26">
        <v>114</v>
      </c>
      <c r="B115" s="22" t="s">
        <v>260</v>
      </c>
      <c r="C115" s="21">
        <v>0.14</v>
      </c>
      <c r="D115" s="18" t="s">
        <v>21</v>
      </c>
      <c r="E115" s="31"/>
      <c r="F115" s="141">
        <v>100000</v>
      </c>
      <c r="H115" s="5">
        <f t="shared" si="13"/>
        <v>114</v>
      </c>
      <c r="I115" s="6" t="str">
        <f t="shared" si="14"/>
        <v>proizvod114</v>
      </c>
      <c r="J115" s="45"/>
      <c r="K115" s="46"/>
      <c r="L115" s="47"/>
      <c r="M115" s="48"/>
      <c r="N115" s="49"/>
      <c r="O115" s="7"/>
      <c r="T115" s="129">
        <f t="shared" si="15"/>
        <v>0</v>
      </c>
    </row>
    <row r="116" spans="1:20" ht="22.5" customHeight="1">
      <c r="A116" s="26">
        <v>115</v>
      </c>
      <c r="B116" s="22" t="s">
        <v>261</v>
      </c>
      <c r="C116" s="21">
        <v>0.14</v>
      </c>
      <c r="D116" s="18" t="s">
        <v>21</v>
      </c>
      <c r="E116" s="31"/>
      <c r="F116" s="141">
        <v>100000</v>
      </c>
      <c r="H116" s="5">
        <f t="shared" si="13"/>
        <v>115</v>
      </c>
      <c r="I116" s="6" t="str">
        <f t="shared" si="14"/>
        <v>proizvod115</v>
      </c>
      <c r="J116" s="45"/>
      <c r="K116" s="46"/>
      <c r="L116" s="47"/>
      <c r="M116" s="48"/>
      <c r="N116" s="49"/>
      <c r="O116" s="7"/>
      <c r="T116" s="129">
        <f t="shared" si="15"/>
        <v>0</v>
      </c>
    </row>
    <row r="117" spans="1:20" ht="22.5" customHeight="1">
      <c r="A117" s="26">
        <v>116</v>
      </c>
      <c r="B117" s="22" t="s">
        <v>262</v>
      </c>
      <c r="C117" s="21">
        <v>1</v>
      </c>
      <c r="D117" s="18" t="s">
        <v>23</v>
      </c>
      <c r="E117" s="31"/>
      <c r="F117" s="148">
        <v>100000</v>
      </c>
      <c r="H117" s="5">
        <f t="shared" si="13"/>
        <v>116</v>
      </c>
      <c r="I117" s="6" t="str">
        <f t="shared" si="14"/>
        <v>proizvod116</v>
      </c>
      <c r="J117" s="45"/>
      <c r="K117" s="46"/>
      <c r="L117" s="47"/>
      <c r="M117" s="48"/>
      <c r="N117" s="49"/>
      <c r="O117" s="7">
        <v>624</v>
      </c>
      <c r="T117" s="129">
        <f t="shared" si="15"/>
        <v>0</v>
      </c>
    </row>
    <row r="118" spans="1:20" ht="22.5" customHeight="1">
      <c r="A118" s="26">
        <v>117</v>
      </c>
      <c r="B118" s="22" t="s">
        <v>263</v>
      </c>
      <c r="C118" s="21">
        <v>1</v>
      </c>
      <c r="D118" s="18" t="s">
        <v>23</v>
      </c>
      <c r="E118" s="31"/>
      <c r="F118" s="148">
        <v>100000</v>
      </c>
      <c r="H118" s="5">
        <f t="shared" si="13"/>
        <v>117</v>
      </c>
      <c r="I118" s="6" t="str">
        <f t="shared" si="14"/>
        <v>proizvod117</v>
      </c>
      <c r="J118" s="45"/>
      <c r="K118" s="46"/>
      <c r="L118" s="47"/>
      <c r="M118" s="48"/>
      <c r="N118" s="49"/>
      <c r="O118" s="7"/>
      <c r="T118" s="129">
        <f t="shared" si="15"/>
        <v>0</v>
      </c>
    </row>
    <row r="119" spans="1:20" ht="22.5" customHeight="1">
      <c r="A119" s="26">
        <v>118</v>
      </c>
      <c r="B119" s="22" t="s">
        <v>264</v>
      </c>
      <c r="C119" s="21">
        <v>1</v>
      </c>
      <c r="D119" s="18" t="s">
        <v>23</v>
      </c>
      <c r="E119" s="31"/>
      <c r="F119" s="148">
        <v>100000</v>
      </c>
      <c r="H119" s="5">
        <f t="shared" si="13"/>
        <v>118</v>
      </c>
      <c r="I119" s="6" t="str">
        <f t="shared" si="14"/>
        <v>proizvod118</v>
      </c>
      <c r="J119" s="45"/>
      <c r="K119" s="46"/>
      <c r="L119" s="47"/>
      <c r="M119" s="48"/>
      <c r="N119" s="49"/>
      <c r="O119" s="7"/>
      <c r="T119" s="129">
        <f t="shared" si="15"/>
        <v>0</v>
      </c>
    </row>
    <row r="120" spans="1:20" ht="22.5" customHeight="1">
      <c r="A120" s="26">
        <v>119</v>
      </c>
      <c r="B120" s="22" t="s">
        <v>265</v>
      </c>
      <c r="C120" s="21">
        <v>0.125</v>
      </c>
      <c r="D120" s="18" t="s">
        <v>21</v>
      </c>
      <c r="E120" s="31"/>
      <c r="F120" s="141">
        <v>100000</v>
      </c>
      <c r="H120" s="5">
        <f t="shared" si="13"/>
        <v>119</v>
      </c>
      <c r="I120" s="6" t="str">
        <f t="shared" si="14"/>
        <v>proizvod119</v>
      </c>
      <c r="J120" s="45"/>
      <c r="K120" s="46"/>
      <c r="L120" s="47"/>
      <c r="M120" s="48"/>
      <c r="N120" s="49"/>
      <c r="O120" s="7">
        <v>624</v>
      </c>
      <c r="T120" s="129">
        <f t="shared" si="15"/>
        <v>0</v>
      </c>
    </row>
    <row r="121" spans="1:20" ht="22.5" customHeight="1">
      <c r="A121" s="26">
        <v>120</v>
      </c>
      <c r="B121" s="22" t="s">
        <v>266</v>
      </c>
      <c r="C121" s="21">
        <v>0.25</v>
      </c>
      <c r="D121" s="19" t="s">
        <v>21</v>
      </c>
      <c r="E121" s="30"/>
      <c r="F121" s="141">
        <v>100000</v>
      </c>
      <c r="H121" s="5">
        <f t="shared" si="13"/>
        <v>120</v>
      </c>
      <c r="I121" s="6" t="str">
        <f t="shared" si="14"/>
        <v>proizvod120</v>
      </c>
      <c r="J121" s="45"/>
      <c r="K121" s="46"/>
      <c r="L121" s="47"/>
      <c r="M121" s="48"/>
      <c r="N121" s="49"/>
      <c r="O121" s="7"/>
      <c r="T121" s="129">
        <f t="shared" si="15"/>
        <v>0</v>
      </c>
    </row>
    <row r="122" spans="1:20" ht="22.5" customHeight="1">
      <c r="A122" s="26">
        <v>121</v>
      </c>
      <c r="B122" s="22" t="s">
        <v>267</v>
      </c>
      <c r="C122" s="21">
        <v>12</v>
      </c>
      <c r="D122" s="19" t="s">
        <v>26</v>
      </c>
      <c r="E122" s="30"/>
      <c r="F122" s="145">
        <v>100000</v>
      </c>
      <c r="H122" s="5">
        <f t="shared" si="13"/>
        <v>121</v>
      </c>
      <c r="I122" s="6" t="str">
        <f t="shared" si="14"/>
        <v>proizvod121</v>
      </c>
      <c r="J122" s="45"/>
      <c r="K122" s="46"/>
      <c r="L122" s="47"/>
      <c r="M122" s="48"/>
      <c r="N122" s="49"/>
      <c r="O122" s="7"/>
      <c r="T122" s="129">
        <f t="shared" si="15"/>
        <v>0</v>
      </c>
    </row>
    <row r="123" spans="1:20" ht="22.5" customHeight="1">
      <c r="A123" s="26">
        <v>122</v>
      </c>
      <c r="B123" s="22" t="s">
        <v>268</v>
      </c>
      <c r="C123" s="21">
        <v>1</v>
      </c>
      <c r="D123" s="18" t="s">
        <v>21</v>
      </c>
      <c r="E123" s="31"/>
      <c r="F123" s="141">
        <v>100000</v>
      </c>
      <c r="H123" s="5">
        <f t="shared" si="13"/>
        <v>122</v>
      </c>
      <c r="I123" s="6" t="str">
        <f t="shared" si="14"/>
        <v>proizvod122</v>
      </c>
      <c r="J123" s="45"/>
      <c r="K123" s="46"/>
      <c r="L123" s="47"/>
      <c r="M123" s="48"/>
      <c r="N123" s="49"/>
      <c r="O123" s="7"/>
      <c r="T123" s="129">
        <f t="shared" si="15"/>
        <v>0</v>
      </c>
    </row>
    <row r="124" spans="1:20" ht="22.5" customHeight="1">
      <c r="A124" s="26">
        <v>123</v>
      </c>
      <c r="B124" s="22" t="s">
        <v>269</v>
      </c>
      <c r="C124" s="21">
        <v>1</v>
      </c>
      <c r="D124" s="18" t="s">
        <v>21</v>
      </c>
      <c r="E124" s="31"/>
      <c r="F124" s="141">
        <v>100000</v>
      </c>
      <c r="H124" s="5">
        <f t="shared" si="13"/>
        <v>123</v>
      </c>
      <c r="I124" s="6" t="str">
        <f t="shared" si="14"/>
        <v>proizvod123</v>
      </c>
      <c r="J124" s="45"/>
      <c r="K124" s="46"/>
      <c r="L124" s="47"/>
      <c r="M124" s="48"/>
      <c r="N124" s="49"/>
      <c r="O124" s="7"/>
      <c r="T124" s="129">
        <f t="shared" si="15"/>
        <v>0</v>
      </c>
    </row>
    <row r="125" spans="1:20" ht="22.5" customHeight="1">
      <c r="A125" s="26">
        <v>124</v>
      </c>
      <c r="B125" s="22" t="s">
        <v>270</v>
      </c>
      <c r="C125" s="21">
        <v>0.2</v>
      </c>
      <c r="D125" s="18" t="s">
        <v>21</v>
      </c>
      <c r="E125" s="31"/>
      <c r="F125" s="141">
        <v>100000</v>
      </c>
      <c r="H125" s="5">
        <f t="shared" si="13"/>
        <v>124</v>
      </c>
      <c r="I125" s="6" t="str">
        <f t="shared" si="14"/>
        <v>proizvod124</v>
      </c>
      <c r="J125" s="45"/>
      <c r="K125" s="46"/>
      <c r="L125" s="47"/>
      <c r="M125" s="48"/>
      <c r="N125" s="49"/>
      <c r="O125" s="7">
        <v>864</v>
      </c>
      <c r="T125" s="129">
        <f t="shared" si="15"/>
        <v>0</v>
      </c>
    </row>
    <row r="126" spans="1:20" ht="22.5" customHeight="1">
      <c r="A126" s="26">
        <v>125</v>
      </c>
      <c r="B126" s="22" t="s">
        <v>271</v>
      </c>
      <c r="C126" s="21">
        <v>0.2</v>
      </c>
      <c r="D126" s="18" t="s">
        <v>21</v>
      </c>
      <c r="E126" s="31"/>
      <c r="F126" s="141">
        <v>100000</v>
      </c>
      <c r="H126" s="5">
        <f t="shared" si="13"/>
        <v>125</v>
      </c>
      <c r="I126" s="6" t="str">
        <f t="shared" si="14"/>
        <v>proizvod125</v>
      </c>
      <c r="J126" s="45"/>
      <c r="K126" s="46"/>
      <c r="L126" s="47"/>
      <c r="M126" s="48"/>
      <c r="N126" s="49"/>
      <c r="O126" s="7">
        <v>864</v>
      </c>
      <c r="T126" s="129">
        <f t="shared" si="15"/>
        <v>0</v>
      </c>
    </row>
    <row r="127" spans="1:20" ht="22.5" customHeight="1">
      <c r="A127" s="26">
        <v>126</v>
      </c>
      <c r="B127" s="22" t="s">
        <v>272</v>
      </c>
      <c r="C127" s="21">
        <v>1</v>
      </c>
      <c r="D127" s="18" t="s">
        <v>21</v>
      </c>
      <c r="E127" s="31"/>
      <c r="F127" s="141">
        <v>99780</v>
      </c>
      <c r="H127" s="5">
        <f t="shared" si="13"/>
        <v>126</v>
      </c>
      <c r="I127" s="6" t="str">
        <f t="shared" si="14"/>
        <v>proizvod126</v>
      </c>
      <c r="J127" s="45"/>
      <c r="K127" s="46"/>
      <c r="L127" s="47"/>
      <c r="M127" s="48"/>
      <c r="N127" s="49"/>
      <c r="O127" s="7"/>
      <c r="T127" s="129">
        <f t="shared" si="15"/>
        <v>0</v>
      </c>
    </row>
    <row r="128" spans="1:20" ht="22.5" customHeight="1">
      <c r="A128" s="26">
        <v>127</v>
      </c>
      <c r="B128" s="22" t="s">
        <v>273</v>
      </c>
      <c r="C128" s="21">
        <v>7.5</v>
      </c>
      <c r="D128" s="18" t="s">
        <v>26</v>
      </c>
      <c r="E128" s="31"/>
      <c r="F128" s="145">
        <v>100000</v>
      </c>
      <c r="H128" s="5">
        <f t="shared" si="13"/>
        <v>127</v>
      </c>
      <c r="I128" s="6" t="str">
        <f t="shared" si="14"/>
        <v>proizvod127</v>
      </c>
      <c r="J128" s="45"/>
      <c r="K128" s="46"/>
      <c r="L128" s="47"/>
      <c r="M128" s="48"/>
      <c r="N128" s="49"/>
      <c r="O128" s="7"/>
      <c r="T128" s="129">
        <f t="shared" si="15"/>
        <v>0</v>
      </c>
    </row>
    <row r="129" spans="1:20" ht="22.5" customHeight="1">
      <c r="A129" s="26">
        <v>128</v>
      </c>
      <c r="B129" s="22" t="s">
        <v>274</v>
      </c>
      <c r="C129" s="21">
        <v>7.5</v>
      </c>
      <c r="D129" s="18" t="s">
        <v>26</v>
      </c>
      <c r="E129" s="31"/>
      <c r="F129" s="145">
        <v>100000</v>
      </c>
      <c r="H129" s="5">
        <f t="shared" si="13"/>
        <v>128</v>
      </c>
      <c r="I129" s="6" t="str">
        <f t="shared" si="14"/>
        <v>proizvod128</v>
      </c>
      <c r="J129" s="45"/>
      <c r="K129" s="46"/>
      <c r="L129" s="47"/>
      <c r="M129" s="48"/>
      <c r="N129" s="49"/>
      <c r="O129" s="7"/>
      <c r="T129" s="129">
        <f t="shared" si="15"/>
        <v>0</v>
      </c>
    </row>
    <row r="130" spans="1:20" ht="22.5" customHeight="1">
      <c r="A130" s="26">
        <v>129</v>
      </c>
      <c r="B130" s="22" t="s">
        <v>275</v>
      </c>
      <c r="C130" s="21">
        <v>0.25</v>
      </c>
      <c r="D130" s="18" t="s">
        <v>21</v>
      </c>
      <c r="E130" s="31"/>
      <c r="F130" s="141">
        <v>100000</v>
      </c>
      <c r="H130" s="5">
        <f t="shared" si="13"/>
        <v>129</v>
      </c>
      <c r="I130" s="6" t="str">
        <f t="shared" si="14"/>
        <v>proizvod129</v>
      </c>
      <c r="J130" s="45"/>
      <c r="K130" s="46"/>
      <c r="L130" s="47"/>
      <c r="M130" s="48"/>
      <c r="N130" s="49"/>
      <c r="O130" s="7"/>
      <c r="T130" s="129">
        <f t="shared" si="15"/>
        <v>0</v>
      </c>
    </row>
    <row r="131" spans="1:20" ht="22.5" customHeight="1">
      <c r="A131" s="26">
        <v>130</v>
      </c>
      <c r="B131" s="22" t="s">
        <v>276</v>
      </c>
      <c r="C131" s="21">
        <v>0.25</v>
      </c>
      <c r="D131" s="18" t="s">
        <v>21</v>
      </c>
      <c r="E131" s="31"/>
      <c r="F131" s="141">
        <v>100000</v>
      </c>
      <c r="H131" s="5">
        <f aca="true" t="shared" si="16" ref="H131:H185">A131</f>
        <v>130</v>
      </c>
      <c r="I131" s="6" t="str">
        <f aca="true" t="shared" si="17" ref="I131:I185">B131</f>
        <v>proizvod130</v>
      </c>
      <c r="J131" s="45"/>
      <c r="K131" s="46"/>
      <c r="L131" s="47"/>
      <c r="M131" s="48"/>
      <c r="N131" s="49"/>
      <c r="O131" s="7"/>
      <c r="T131" s="129">
        <f aca="true" t="shared" si="18" ref="T131:T194">IF(ISERROR(S131*40),"",S131*40)</f>
        <v>0</v>
      </c>
    </row>
    <row r="132" spans="1:20" ht="22.5" customHeight="1">
      <c r="A132" s="26">
        <v>131</v>
      </c>
      <c r="B132" s="22" t="s">
        <v>277</v>
      </c>
      <c r="C132" s="21">
        <v>0.5</v>
      </c>
      <c r="D132" s="18" t="s">
        <v>21</v>
      </c>
      <c r="E132" s="31"/>
      <c r="F132" s="141">
        <v>100000</v>
      </c>
      <c r="H132" s="5">
        <f t="shared" si="16"/>
        <v>131</v>
      </c>
      <c r="I132" s="6" t="str">
        <f t="shared" si="17"/>
        <v>proizvod131</v>
      </c>
      <c r="J132" s="45"/>
      <c r="K132" s="46"/>
      <c r="L132" s="47"/>
      <c r="M132" s="48"/>
      <c r="N132" s="49"/>
      <c r="O132" s="7"/>
      <c r="T132" s="129">
        <f t="shared" si="18"/>
        <v>0</v>
      </c>
    </row>
    <row r="133" spans="1:20" ht="22.5" customHeight="1">
      <c r="A133" s="26">
        <v>132</v>
      </c>
      <c r="B133" s="22" t="s">
        <v>278</v>
      </c>
      <c r="C133" s="21">
        <v>0.5</v>
      </c>
      <c r="D133" s="18" t="s">
        <v>21</v>
      </c>
      <c r="E133" s="31"/>
      <c r="F133" s="141">
        <v>100000</v>
      </c>
      <c r="H133" s="5">
        <f t="shared" si="16"/>
        <v>132</v>
      </c>
      <c r="I133" s="6" t="str">
        <f t="shared" si="17"/>
        <v>proizvod132</v>
      </c>
      <c r="J133" s="45"/>
      <c r="K133" s="46"/>
      <c r="L133" s="47"/>
      <c r="M133" s="48"/>
      <c r="N133" s="49"/>
      <c r="O133" s="7"/>
      <c r="T133" s="129">
        <f t="shared" si="18"/>
        <v>0</v>
      </c>
    </row>
    <row r="134" spans="1:20" ht="22.5" customHeight="1">
      <c r="A134" s="26">
        <v>133</v>
      </c>
      <c r="B134" s="22" t="s">
        <v>279</v>
      </c>
      <c r="C134" s="21">
        <v>0.5</v>
      </c>
      <c r="D134" s="18" t="s">
        <v>21</v>
      </c>
      <c r="E134" s="31"/>
      <c r="F134" s="141">
        <v>100000</v>
      </c>
      <c r="H134" s="5">
        <f t="shared" si="16"/>
        <v>133</v>
      </c>
      <c r="I134" s="6" t="str">
        <f t="shared" si="17"/>
        <v>proizvod133</v>
      </c>
      <c r="J134" s="45"/>
      <c r="K134" s="46"/>
      <c r="L134" s="47"/>
      <c r="M134" s="48"/>
      <c r="N134" s="49"/>
      <c r="O134" s="7"/>
      <c r="T134" s="129">
        <f t="shared" si="18"/>
        <v>0</v>
      </c>
    </row>
    <row r="135" spans="1:20" ht="22.5" customHeight="1">
      <c r="A135" s="26">
        <v>134</v>
      </c>
      <c r="B135" s="22" t="s">
        <v>280</v>
      </c>
      <c r="C135" s="21">
        <v>1</v>
      </c>
      <c r="D135" s="18" t="s">
        <v>21</v>
      </c>
      <c r="E135" s="31"/>
      <c r="F135" s="141">
        <v>100000</v>
      </c>
      <c r="H135" s="5">
        <f t="shared" si="16"/>
        <v>134</v>
      </c>
      <c r="I135" s="6" t="str">
        <f t="shared" si="17"/>
        <v>proizvod134</v>
      </c>
      <c r="J135" s="45"/>
      <c r="K135" s="46"/>
      <c r="L135" s="47"/>
      <c r="M135" s="48"/>
      <c r="N135" s="49"/>
      <c r="O135" s="7"/>
      <c r="T135" s="129">
        <f t="shared" si="18"/>
        <v>0</v>
      </c>
    </row>
    <row r="136" spans="1:20" ht="22.5" customHeight="1">
      <c r="A136" s="26">
        <v>135</v>
      </c>
      <c r="B136" s="22" t="s">
        <v>281</v>
      </c>
      <c r="C136" s="21">
        <v>0.9</v>
      </c>
      <c r="D136" s="17" t="s">
        <v>21</v>
      </c>
      <c r="E136" s="30"/>
      <c r="F136" s="141">
        <v>100000</v>
      </c>
      <c r="H136" s="5">
        <f t="shared" si="16"/>
        <v>135</v>
      </c>
      <c r="I136" s="6" t="str">
        <f t="shared" si="17"/>
        <v>proizvod135</v>
      </c>
      <c r="J136" s="45"/>
      <c r="K136" s="46"/>
      <c r="L136" s="47"/>
      <c r="M136" s="48"/>
      <c r="N136" s="49"/>
      <c r="O136" s="7"/>
      <c r="T136" s="129">
        <f t="shared" si="18"/>
        <v>0</v>
      </c>
    </row>
    <row r="137" spans="1:20" ht="22.5" customHeight="1">
      <c r="A137" s="26">
        <v>136</v>
      </c>
      <c r="B137" s="22" t="s">
        <v>282</v>
      </c>
      <c r="C137" s="21">
        <v>0.25</v>
      </c>
      <c r="D137" s="18" t="s">
        <v>21</v>
      </c>
      <c r="E137" s="31"/>
      <c r="F137" s="141">
        <v>100000</v>
      </c>
      <c r="H137" s="5">
        <f t="shared" si="16"/>
        <v>136</v>
      </c>
      <c r="I137" s="6" t="str">
        <f t="shared" si="17"/>
        <v>proizvod136</v>
      </c>
      <c r="J137" s="45"/>
      <c r="K137" s="46"/>
      <c r="L137" s="47"/>
      <c r="M137" s="48"/>
      <c r="N137" s="49"/>
      <c r="O137" s="7"/>
      <c r="T137" s="129">
        <f t="shared" si="18"/>
        <v>0</v>
      </c>
    </row>
    <row r="138" spans="1:20" ht="22.5" customHeight="1">
      <c r="A138" s="26">
        <v>137</v>
      </c>
      <c r="B138" s="22" t="s">
        <v>283</v>
      </c>
      <c r="C138" s="21">
        <v>1</v>
      </c>
      <c r="D138" s="18" t="s">
        <v>21</v>
      </c>
      <c r="E138" s="31"/>
      <c r="F138" s="141">
        <v>100000</v>
      </c>
      <c r="H138" s="5">
        <f t="shared" si="16"/>
        <v>137</v>
      </c>
      <c r="I138" s="6" t="str">
        <f t="shared" si="17"/>
        <v>proizvod137</v>
      </c>
      <c r="J138" s="45"/>
      <c r="K138" s="46"/>
      <c r="L138" s="47"/>
      <c r="M138" s="48"/>
      <c r="N138" s="49"/>
      <c r="O138" s="7"/>
      <c r="T138" s="129">
        <f t="shared" si="18"/>
        <v>0</v>
      </c>
    </row>
    <row r="139" spans="1:20" ht="22.5" customHeight="1">
      <c r="A139" s="26">
        <v>138</v>
      </c>
      <c r="B139" s="22" t="s">
        <v>284</v>
      </c>
      <c r="C139" s="21">
        <v>0.5</v>
      </c>
      <c r="D139" s="18" t="s">
        <v>21</v>
      </c>
      <c r="E139" s="31"/>
      <c r="F139" s="141">
        <v>100000</v>
      </c>
      <c r="H139" s="5">
        <f t="shared" si="16"/>
        <v>138</v>
      </c>
      <c r="I139" s="6" t="str">
        <f t="shared" si="17"/>
        <v>proizvod138</v>
      </c>
      <c r="J139" s="45"/>
      <c r="K139" s="46"/>
      <c r="L139" s="47"/>
      <c r="M139" s="48"/>
      <c r="N139" s="49"/>
      <c r="O139" s="7"/>
      <c r="T139" s="129">
        <f t="shared" si="18"/>
        <v>0</v>
      </c>
    </row>
    <row r="140" spans="1:20" ht="22.5" customHeight="1">
      <c r="A140" s="26">
        <v>139</v>
      </c>
      <c r="B140" s="22" t="s">
        <v>285</v>
      </c>
      <c r="C140" s="21">
        <v>0.25</v>
      </c>
      <c r="D140" s="18" t="s">
        <v>21</v>
      </c>
      <c r="E140" s="31"/>
      <c r="F140" s="141">
        <v>100000</v>
      </c>
      <c r="H140" s="5">
        <f t="shared" si="16"/>
        <v>139</v>
      </c>
      <c r="I140" s="6" t="str">
        <f t="shared" si="17"/>
        <v>proizvod139</v>
      </c>
      <c r="J140" s="45"/>
      <c r="K140" s="46"/>
      <c r="L140" s="47"/>
      <c r="M140" s="48"/>
      <c r="N140" s="49"/>
      <c r="O140" s="7"/>
      <c r="T140" s="129">
        <f t="shared" si="18"/>
        <v>0</v>
      </c>
    </row>
    <row r="141" spans="1:20" ht="22.5" customHeight="1">
      <c r="A141" s="26">
        <v>140</v>
      </c>
      <c r="B141" s="22" t="s">
        <v>286</v>
      </c>
      <c r="C141" s="21">
        <v>0.25</v>
      </c>
      <c r="D141" s="18" t="s">
        <v>21</v>
      </c>
      <c r="E141" s="31"/>
      <c r="F141" s="141">
        <v>100000</v>
      </c>
      <c r="H141" s="5">
        <f t="shared" si="16"/>
        <v>140</v>
      </c>
      <c r="I141" s="6" t="str">
        <f t="shared" si="17"/>
        <v>proizvod140</v>
      </c>
      <c r="J141" s="45"/>
      <c r="K141" s="46"/>
      <c r="L141" s="47"/>
      <c r="M141" s="48"/>
      <c r="N141" s="49"/>
      <c r="O141" s="7"/>
      <c r="T141" s="129">
        <f t="shared" si="18"/>
        <v>0</v>
      </c>
    </row>
    <row r="142" spans="1:20" ht="22.5" customHeight="1">
      <c r="A142" s="26">
        <v>141</v>
      </c>
      <c r="B142" s="22" t="s">
        <v>287</v>
      </c>
      <c r="C142" s="21">
        <v>0.18</v>
      </c>
      <c r="D142" s="18" t="s">
        <v>21</v>
      </c>
      <c r="E142" s="31"/>
      <c r="F142" s="141">
        <v>100000</v>
      </c>
      <c r="H142" s="5">
        <f t="shared" si="16"/>
        <v>141</v>
      </c>
      <c r="I142" s="6" t="str">
        <f t="shared" si="17"/>
        <v>proizvod141</v>
      </c>
      <c r="J142" s="45"/>
      <c r="K142" s="46"/>
      <c r="L142" s="47"/>
      <c r="M142" s="48"/>
      <c r="N142" s="49"/>
      <c r="O142" s="7"/>
      <c r="T142" s="129">
        <f t="shared" si="18"/>
        <v>0</v>
      </c>
    </row>
    <row r="143" spans="1:20" ht="22.5" customHeight="1">
      <c r="A143" s="26">
        <v>142</v>
      </c>
      <c r="B143" s="22" t="s">
        <v>288</v>
      </c>
      <c r="C143" s="21">
        <v>0.18</v>
      </c>
      <c r="D143" s="18" t="s">
        <v>21</v>
      </c>
      <c r="E143" s="31"/>
      <c r="F143" s="141">
        <v>100000</v>
      </c>
      <c r="H143" s="5">
        <f t="shared" si="16"/>
        <v>142</v>
      </c>
      <c r="I143" s="6" t="str">
        <f t="shared" si="17"/>
        <v>proizvod142</v>
      </c>
      <c r="J143" s="45"/>
      <c r="K143" s="46"/>
      <c r="L143" s="47"/>
      <c r="M143" s="48"/>
      <c r="N143" s="49"/>
      <c r="O143" s="7"/>
      <c r="T143" s="129">
        <f t="shared" si="18"/>
        <v>0</v>
      </c>
    </row>
    <row r="144" spans="1:20" ht="22.5" customHeight="1">
      <c r="A144" s="26">
        <v>143</v>
      </c>
      <c r="B144" s="22" t="s">
        <v>289</v>
      </c>
      <c r="C144" s="21">
        <v>0.7</v>
      </c>
      <c r="D144" s="18" t="s">
        <v>21</v>
      </c>
      <c r="E144" s="31"/>
      <c r="F144" s="141">
        <v>100000</v>
      </c>
      <c r="H144" s="5">
        <f t="shared" si="16"/>
        <v>143</v>
      </c>
      <c r="I144" s="6" t="str">
        <f t="shared" si="17"/>
        <v>proizvod143</v>
      </c>
      <c r="J144" s="45"/>
      <c r="K144" s="46"/>
      <c r="L144" s="47"/>
      <c r="M144" s="48"/>
      <c r="N144" s="49"/>
      <c r="O144" s="7"/>
      <c r="T144" s="129">
        <f t="shared" si="18"/>
        <v>0</v>
      </c>
    </row>
    <row r="145" spans="1:20" ht="22.5" customHeight="1">
      <c r="A145" s="26">
        <v>144</v>
      </c>
      <c r="B145" s="22" t="s">
        <v>290</v>
      </c>
      <c r="C145" s="21">
        <v>0.7</v>
      </c>
      <c r="D145" s="18" t="s">
        <v>21</v>
      </c>
      <c r="E145" s="31"/>
      <c r="F145" s="141">
        <v>100000</v>
      </c>
      <c r="H145" s="5">
        <f t="shared" si="16"/>
        <v>144</v>
      </c>
      <c r="I145" s="6" t="str">
        <f t="shared" si="17"/>
        <v>proizvod144</v>
      </c>
      <c r="J145" s="45"/>
      <c r="K145" s="46"/>
      <c r="L145" s="47"/>
      <c r="M145" s="48"/>
      <c r="N145" s="49"/>
      <c r="O145" s="7"/>
      <c r="T145" s="129">
        <f t="shared" si="18"/>
        <v>0</v>
      </c>
    </row>
    <row r="146" spans="1:20" ht="22.5" customHeight="1">
      <c r="A146" s="26">
        <v>145</v>
      </c>
      <c r="B146" s="22" t="s">
        <v>291</v>
      </c>
      <c r="C146" s="21">
        <v>0.48</v>
      </c>
      <c r="D146" s="18" t="s">
        <v>21</v>
      </c>
      <c r="E146" s="31"/>
      <c r="F146" s="141">
        <v>100000</v>
      </c>
      <c r="H146" s="5">
        <f t="shared" si="16"/>
        <v>145</v>
      </c>
      <c r="I146" s="6" t="str">
        <f t="shared" si="17"/>
        <v>proizvod145</v>
      </c>
      <c r="J146" s="45"/>
      <c r="K146" s="46"/>
      <c r="L146" s="47"/>
      <c r="M146" s="48"/>
      <c r="N146" s="49"/>
      <c r="O146" s="7"/>
      <c r="T146" s="129">
        <f t="shared" si="18"/>
        <v>0</v>
      </c>
    </row>
    <row r="147" spans="1:20" ht="22.5" customHeight="1">
      <c r="A147" s="26">
        <v>146</v>
      </c>
      <c r="B147" s="22" t="s">
        <v>292</v>
      </c>
      <c r="C147" s="21">
        <v>0.15</v>
      </c>
      <c r="D147" s="18" t="s">
        <v>21</v>
      </c>
      <c r="E147" s="31"/>
      <c r="F147" s="141">
        <v>100000</v>
      </c>
      <c r="H147" s="5">
        <f t="shared" si="16"/>
        <v>146</v>
      </c>
      <c r="I147" s="6" t="str">
        <f t="shared" si="17"/>
        <v>proizvod146</v>
      </c>
      <c r="J147" s="45"/>
      <c r="K147" s="46"/>
      <c r="L147" s="47"/>
      <c r="M147" s="48"/>
      <c r="N147" s="49"/>
      <c r="O147" s="7"/>
      <c r="T147" s="129">
        <f t="shared" si="18"/>
        <v>0</v>
      </c>
    </row>
    <row r="148" spans="1:20" ht="22.5" customHeight="1">
      <c r="A148" s="26">
        <v>147</v>
      </c>
      <c r="B148" s="22" t="s">
        <v>293</v>
      </c>
      <c r="C148" s="21">
        <v>0.15</v>
      </c>
      <c r="D148" s="18" t="s">
        <v>21</v>
      </c>
      <c r="E148" s="31"/>
      <c r="F148" s="141">
        <v>100000</v>
      </c>
      <c r="H148" s="5">
        <f t="shared" si="16"/>
        <v>147</v>
      </c>
      <c r="I148" s="6" t="str">
        <f t="shared" si="17"/>
        <v>proizvod147</v>
      </c>
      <c r="J148" s="45"/>
      <c r="K148" s="46"/>
      <c r="L148" s="47"/>
      <c r="M148" s="48"/>
      <c r="N148" s="49"/>
      <c r="O148" s="7"/>
      <c r="T148" s="129">
        <f t="shared" si="18"/>
        <v>0</v>
      </c>
    </row>
    <row r="149" spans="1:20" ht="22.5" customHeight="1">
      <c r="A149" s="26">
        <v>148</v>
      </c>
      <c r="B149" s="22" t="s">
        <v>294</v>
      </c>
      <c r="C149" s="21">
        <v>0.5</v>
      </c>
      <c r="D149" s="18" t="s">
        <v>21</v>
      </c>
      <c r="E149" s="31"/>
      <c r="F149" s="141">
        <v>100000</v>
      </c>
      <c r="H149" s="5">
        <f t="shared" si="16"/>
        <v>148</v>
      </c>
      <c r="I149" s="6" t="str">
        <f t="shared" si="17"/>
        <v>proizvod148</v>
      </c>
      <c r="J149" s="45"/>
      <c r="K149" s="46"/>
      <c r="L149" s="47"/>
      <c r="M149" s="48"/>
      <c r="N149" s="49"/>
      <c r="O149" s="7"/>
      <c r="T149" s="129">
        <f t="shared" si="18"/>
        <v>0</v>
      </c>
    </row>
    <row r="150" spans="1:20" ht="22.5" customHeight="1">
      <c r="A150" s="26">
        <v>149</v>
      </c>
      <c r="B150" s="22" t="s">
        <v>295</v>
      </c>
      <c r="C150" s="21">
        <v>0.25</v>
      </c>
      <c r="D150" s="18" t="s">
        <v>21</v>
      </c>
      <c r="E150" s="31"/>
      <c r="F150" s="141">
        <v>100000</v>
      </c>
      <c r="H150" s="5">
        <f t="shared" si="16"/>
        <v>149</v>
      </c>
      <c r="I150" s="6" t="str">
        <f t="shared" si="17"/>
        <v>proizvod149</v>
      </c>
      <c r="J150" s="45"/>
      <c r="K150" s="46"/>
      <c r="L150" s="47"/>
      <c r="M150" s="48"/>
      <c r="N150" s="49"/>
      <c r="O150" s="7"/>
      <c r="T150" s="129">
        <f t="shared" si="18"/>
        <v>0</v>
      </c>
    </row>
    <row r="151" spans="1:20" ht="22.5" customHeight="1">
      <c r="A151" s="26">
        <v>150</v>
      </c>
      <c r="B151" s="22" t="s">
        <v>296</v>
      </c>
      <c r="C151" s="21">
        <v>0.18</v>
      </c>
      <c r="D151" s="18" t="s">
        <v>21</v>
      </c>
      <c r="E151" s="31"/>
      <c r="F151" s="141">
        <v>100000</v>
      </c>
      <c r="H151" s="5">
        <f t="shared" si="16"/>
        <v>150</v>
      </c>
      <c r="I151" s="6" t="str">
        <f t="shared" si="17"/>
        <v>proizvod150</v>
      </c>
      <c r="J151" s="45"/>
      <c r="K151" s="46"/>
      <c r="L151" s="47"/>
      <c r="M151" s="48"/>
      <c r="N151" s="49"/>
      <c r="O151" s="7"/>
      <c r="T151" s="129">
        <f t="shared" si="18"/>
        <v>0</v>
      </c>
    </row>
    <row r="152" spans="1:20" ht="22.5" customHeight="1">
      <c r="A152" s="26">
        <v>151</v>
      </c>
      <c r="B152" s="22" t="s">
        <v>297</v>
      </c>
      <c r="C152" s="21">
        <v>0.18</v>
      </c>
      <c r="D152" s="18" t="s">
        <v>21</v>
      </c>
      <c r="E152" s="31"/>
      <c r="F152" s="141">
        <v>100000</v>
      </c>
      <c r="H152" s="5">
        <f t="shared" si="16"/>
        <v>151</v>
      </c>
      <c r="I152" s="6" t="str">
        <f t="shared" si="17"/>
        <v>proizvod151</v>
      </c>
      <c r="J152" s="45"/>
      <c r="K152" s="46"/>
      <c r="L152" s="47"/>
      <c r="M152" s="48"/>
      <c r="N152" s="49"/>
      <c r="O152" s="7"/>
      <c r="T152" s="129">
        <f t="shared" si="18"/>
        <v>0</v>
      </c>
    </row>
    <row r="153" spans="1:20" ht="22.5" customHeight="1">
      <c r="A153" s="26">
        <v>152</v>
      </c>
      <c r="B153" s="22" t="s">
        <v>298</v>
      </c>
      <c r="C153" s="21">
        <v>0.5</v>
      </c>
      <c r="D153" s="18" t="s">
        <v>21</v>
      </c>
      <c r="E153" s="31"/>
      <c r="F153" s="141">
        <v>100000</v>
      </c>
      <c r="H153" s="5">
        <f t="shared" si="16"/>
        <v>152</v>
      </c>
      <c r="I153" s="6" t="str">
        <f t="shared" si="17"/>
        <v>proizvod152</v>
      </c>
      <c r="J153" s="45"/>
      <c r="K153" s="46"/>
      <c r="L153" s="47"/>
      <c r="M153" s="48"/>
      <c r="N153" s="49"/>
      <c r="O153" s="7"/>
      <c r="T153" s="129">
        <f t="shared" si="18"/>
        <v>0</v>
      </c>
    </row>
    <row r="154" spans="1:20" ht="22.5" customHeight="1">
      <c r="A154" s="26">
        <v>153</v>
      </c>
      <c r="B154" s="22" t="s">
        <v>299</v>
      </c>
      <c r="C154" s="21">
        <v>0.25</v>
      </c>
      <c r="D154" s="18" t="s">
        <v>21</v>
      </c>
      <c r="E154" s="31"/>
      <c r="F154" s="141">
        <v>100000</v>
      </c>
      <c r="H154" s="5">
        <f t="shared" si="16"/>
        <v>153</v>
      </c>
      <c r="I154" s="6" t="str">
        <f t="shared" si="17"/>
        <v>proizvod153</v>
      </c>
      <c r="J154" s="45"/>
      <c r="K154" s="46"/>
      <c r="L154" s="47"/>
      <c r="M154" s="48"/>
      <c r="N154" s="49"/>
      <c r="O154" s="7"/>
      <c r="T154" s="129">
        <f t="shared" si="18"/>
        <v>0</v>
      </c>
    </row>
    <row r="155" spans="1:20" ht="22.5" customHeight="1">
      <c r="A155" s="26">
        <v>154</v>
      </c>
      <c r="B155" s="22" t="s">
        <v>300</v>
      </c>
      <c r="C155" s="21">
        <v>0.02</v>
      </c>
      <c r="D155" s="18" t="s">
        <v>21</v>
      </c>
      <c r="E155" s="31"/>
      <c r="F155" s="141">
        <v>100000</v>
      </c>
      <c r="H155" s="5">
        <f t="shared" si="16"/>
        <v>154</v>
      </c>
      <c r="I155" s="6" t="str">
        <f t="shared" si="17"/>
        <v>proizvod154</v>
      </c>
      <c r="J155" s="45"/>
      <c r="K155" s="46"/>
      <c r="L155" s="47"/>
      <c r="M155" s="48"/>
      <c r="N155" s="49"/>
      <c r="O155" s="7"/>
      <c r="T155" s="129">
        <f t="shared" si="18"/>
        <v>0</v>
      </c>
    </row>
    <row r="156" spans="1:20" ht="22.5" customHeight="1">
      <c r="A156" s="26">
        <v>155</v>
      </c>
      <c r="B156" s="22" t="s">
        <v>301</v>
      </c>
      <c r="C156" s="21">
        <v>0.25</v>
      </c>
      <c r="D156" s="18" t="s">
        <v>21</v>
      </c>
      <c r="E156" s="31"/>
      <c r="F156" s="141">
        <v>100000</v>
      </c>
      <c r="H156" s="5">
        <f t="shared" si="16"/>
        <v>155</v>
      </c>
      <c r="I156" s="6" t="str">
        <f t="shared" si="17"/>
        <v>proizvod155</v>
      </c>
      <c r="J156" s="45"/>
      <c r="K156" s="46"/>
      <c r="L156" s="47"/>
      <c r="M156" s="48"/>
      <c r="N156" s="49"/>
      <c r="O156" s="7"/>
      <c r="T156" s="129">
        <f t="shared" si="18"/>
        <v>0</v>
      </c>
    </row>
    <row r="157" spans="1:20" ht="22.5" customHeight="1">
      <c r="A157" s="26">
        <v>156</v>
      </c>
      <c r="B157" s="22" t="s">
        <v>302</v>
      </c>
      <c r="C157" s="21">
        <v>12</v>
      </c>
      <c r="D157" s="18" t="s">
        <v>40</v>
      </c>
      <c r="E157" s="31"/>
      <c r="F157" s="145">
        <v>100000</v>
      </c>
      <c r="H157" s="5">
        <f t="shared" si="16"/>
        <v>156</v>
      </c>
      <c r="I157" s="6" t="str">
        <f t="shared" si="17"/>
        <v>proizvod156</v>
      </c>
      <c r="J157" s="45"/>
      <c r="K157" s="46"/>
      <c r="L157" s="47"/>
      <c r="M157" s="48"/>
      <c r="N157" s="49"/>
      <c r="O157" s="7"/>
      <c r="T157" s="129">
        <f t="shared" si="18"/>
        <v>0</v>
      </c>
    </row>
    <row r="158" spans="1:20" ht="22.5" customHeight="1">
      <c r="A158" s="26">
        <v>157</v>
      </c>
      <c r="B158" s="22" t="s">
        <v>303</v>
      </c>
      <c r="C158" s="21">
        <v>12</v>
      </c>
      <c r="D158" s="18" t="s">
        <v>40</v>
      </c>
      <c r="E158" s="31"/>
      <c r="F158" s="145">
        <v>100000</v>
      </c>
      <c r="H158" s="5">
        <f t="shared" si="16"/>
        <v>157</v>
      </c>
      <c r="I158" s="6" t="str">
        <f t="shared" si="17"/>
        <v>proizvod157</v>
      </c>
      <c r="J158" s="45"/>
      <c r="K158" s="46"/>
      <c r="L158" s="47"/>
      <c r="M158" s="48"/>
      <c r="N158" s="49"/>
      <c r="O158" s="7"/>
      <c r="T158" s="129">
        <f t="shared" si="18"/>
        <v>0</v>
      </c>
    </row>
    <row r="159" spans="1:20" ht="22.5" customHeight="1">
      <c r="A159" s="26">
        <v>158</v>
      </c>
      <c r="B159" s="22" t="s">
        <v>304</v>
      </c>
      <c r="C159" s="21">
        <v>0.15</v>
      </c>
      <c r="D159" s="18" t="s">
        <v>21</v>
      </c>
      <c r="E159" s="31"/>
      <c r="F159" s="141">
        <v>100000</v>
      </c>
      <c r="H159" s="5">
        <f t="shared" si="16"/>
        <v>158</v>
      </c>
      <c r="I159" s="6" t="str">
        <f t="shared" si="17"/>
        <v>proizvod158</v>
      </c>
      <c r="J159" s="45"/>
      <c r="K159" s="46"/>
      <c r="L159" s="47"/>
      <c r="M159" s="48"/>
      <c r="N159" s="49"/>
      <c r="O159" s="7"/>
      <c r="T159" s="129">
        <f t="shared" si="18"/>
        <v>0</v>
      </c>
    </row>
    <row r="160" spans="1:20" ht="22.5" customHeight="1">
      <c r="A160" s="26">
        <v>159</v>
      </c>
      <c r="B160" s="22" t="s">
        <v>305</v>
      </c>
      <c r="C160" s="21">
        <v>0.15</v>
      </c>
      <c r="D160" s="18" t="s">
        <v>21</v>
      </c>
      <c r="E160" s="31"/>
      <c r="F160" s="141">
        <v>100000</v>
      </c>
      <c r="H160" s="5">
        <f t="shared" si="16"/>
        <v>159</v>
      </c>
      <c r="I160" s="6" t="str">
        <f t="shared" si="17"/>
        <v>proizvod159</v>
      </c>
      <c r="J160" s="45"/>
      <c r="K160" s="46"/>
      <c r="L160" s="47"/>
      <c r="M160" s="48"/>
      <c r="N160" s="49"/>
      <c r="O160" s="7"/>
      <c r="T160" s="129">
        <f t="shared" si="18"/>
        <v>0</v>
      </c>
    </row>
    <row r="161" spans="1:20" ht="22.5" customHeight="1">
      <c r="A161" s="26">
        <v>160</v>
      </c>
      <c r="B161" s="22" t="s">
        <v>306</v>
      </c>
      <c r="C161" s="21">
        <v>0.22</v>
      </c>
      <c r="D161" s="18" t="s">
        <v>21</v>
      </c>
      <c r="E161" s="31"/>
      <c r="F161" s="141">
        <v>100000</v>
      </c>
      <c r="H161" s="5">
        <f t="shared" si="16"/>
        <v>160</v>
      </c>
      <c r="I161" s="6" t="str">
        <f t="shared" si="17"/>
        <v>proizvod160</v>
      </c>
      <c r="J161" s="45"/>
      <c r="K161" s="46"/>
      <c r="L161" s="47"/>
      <c r="M161" s="48"/>
      <c r="N161" s="49"/>
      <c r="O161" s="7"/>
      <c r="T161" s="129">
        <f t="shared" si="18"/>
        <v>0</v>
      </c>
    </row>
    <row r="162" spans="1:20" ht="22.5" customHeight="1">
      <c r="A162" s="26">
        <v>161</v>
      </c>
      <c r="B162" s="22" t="s">
        <v>307</v>
      </c>
      <c r="C162" s="21">
        <v>0.22</v>
      </c>
      <c r="D162" s="18" t="s">
        <v>21</v>
      </c>
      <c r="E162" s="31"/>
      <c r="F162" s="141">
        <v>100000</v>
      </c>
      <c r="H162" s="5">
        <f t="shared" si="16"/>
        <v>161</v>
      </c>
      <c r="I162" s="6" t="str">
        <f t="shared" si="17"/>
        <v>proizvod161</v>
      </c>
      <c r="J162" s="45"/>
      <c r="K162" s="46"/>
      <c r="L162" s="47"/>
      <c r="M162" s="48"/>
      <c r="N162" s="49"/>
      <c r="O162" s="7"/>
      <c r="T162" s="129">
        <f t="shared" si="18"/>
        <v>0</v>
      </c>
    </row>
    <row r="163" spans="1:20" ht="22.5" customHeight="1">
      <c r="A163" s="26">
        <v>162</v>
      </c>
      <c r="B163" s="22" t="s">
        <v>308</v>
      </c>
      <c r="C163" s="21">
        <v>1</v>
      </c>
      <c r="D163" s="18" t="s">
        <v>20</v>
      </c>
      <c r="E163" s="31"/>
      <c r="F163" s="133">
        <v>100000</v>
      </c>
      <c r="H163" s="5">
        <f t="shared" si="16"/>
        <v>162</v>
      </c>
      <c r="I163" s="6" t="str">
        <f t="shared" si="17"/>
        <v>proizvod162</v>
      </c>
      <c r="J163" s="45"/>
      <c r="K163" s="46"/>
      <c r="L163" s="47"/>
      <c r="M163" s="48"/>
      <c r="N163" s="49"/>
      <c r="O163" s="7"/>
      <c r="T163" s="129">
        <f t="shared" si="18"/>
        <v>0</v>
      </c>
    </row>
    <row r="164" spans="1:20" ht="22.5" customHeight="1">
      <c r="A164" s="26">
        <v>163</v>
      </c>
      <c r="B164" s="22" t="s">
        <v>309</v>
      </c>
      <c r="C164" s="21">
        <v>12</v>
      </c>
      <c r="D164" s="18" t="s">
        <v>40</v>
      </c>
      <c r="E164" s="31"/>
      <c r="F164" s="145">
        <v>100000</v>
      </c>
      <c r="H164" s="5">
        <f t="shared" si="16"/>
        <v>163</v>
      </c>
      <c r="I164" s="6" t="str">
        <f t="shared" si="17"/>
        <v>proizvod163</v>
      </c>
      <c r="J164" s="45"/>
      <c r="K164" s="46"/>
      <c r="L164" s="47"/>
      <c r="M164" s="48"/>
      <c r="N164" s="49"/>
      <c r="O164" s="7"/>
      <c r="T164" s="129">
        <f t="shared" si="18"/>
        <v>0</v>
      </c>
    </row>
    <row r="165" spans="1:20" ht="22.5" customHeight="1">
      <c r="A165" s="26">
        <v>164</v>
      </c>
      <c r="B165" s="22" t="s">
        <v>310</v>
      </c>
      <c r="C165" s="21">
        <v>1</v>
      </c>
      <c r="D165" s="18" t="s">
        <v>21</v>
      </c>
      <c r="E165" s="31"/>
      <c r="F165" s="141">
        <v>100000</v>
      </c>
      <c r="H165" s="5">
        <f t="shared" si="16"/>
        <v>164</v>
      </c>
      <c r="I165" s="6" t="str">
        <f t="shared" si="17"/>
        <v>proizvod164</v>
      </c>
      <c r="J165" s="45"/>
      <c r="K165" s="46"/>
      <c r="L165" s="47"/>
      <c r="M165" s="48"/>
      <c r="N165" s="49"/>
      <c r="O165" s="7"/>
      <c r="T165" s="129">
        <f t="shared" si="18"/>
        <v>0</v>
      </c>
    </row>
    <row r="166" spans="1:20" ht="22.5" customHeight="1">
      <c r="A166" s="26">
        <v>165</v>
      </c>
      <c r="B166" s="22" t="s">
        <v>311</v>
      </c>
      <c r="C166" s="21">
        <v>0.5</v>
      </c>
      <c r="D166" s="18" t="s">
        <v>21</v>
      </c>
      <c r="E166" s="31"/>
      <c r="F166" s="141">
        <v>100000</v>
      </c>
      <c r="H166" s="5">
        <f t="shared" si="16"/>
        <v>165</v>
      </c>
      <c r="I166" s="6" t="str">
        <f t="shared" si="17"/>
        <v>proizvod165</v>
      </c>
      <c r="J166" s="45"/>
      <c r="K166" s="46"/>
      <c r="L166" s="47"/>
      <c r="M166" s="48"/>
      <c r="N166" s="49"/>
      <c r="O166" s="7"/>
      <c r="T166" s="129">
        <f t="shared" si="18"/>
        <v>0</v>
      </c>
    </row>
    <row r="167" spans="1:20" ht="22.5" customHeight="1">
      <c r="A167" s="26">
        <v>166</v>
      </c>
      <c r="B167" s="22" t="s">
        <v>312</v>
      </c>
      <c r="C167" s="21">
        <v>0.25</v>
      </c>
      <c r="D167" s="18" t="s">
        <v>26</v>
      </c>
      <c r="E167" s="31"/>
      <c r="F167" s="145">
        <v>100000</v>
      </c>
      <c r="H167" s="5">
        <f t="shared" si="16"/>
        <v>166</v>
      </c>
      <c r="I167" s="6" t="str">
        <f t="shared" si="17"/>
        <v>proizvod166</v>
      </c>
      <c r="J167" s="45"/>
      <c r="K167" s="46"/>
      <c r="L167" s="47"/>
      <c r="M167" s="48"/>
      <c r="N167" s="49"/>
      <c r="O167" s="7"/>
      <c r="T167" s="129">
        <f t="shared" si="18"/>
        <v>0</v>
      </c>
    </row>
    <row r="168" spans="1:20" ht="22.5" customHeight="1">
      <c r="A168" s="26" t="s">
        <v>331</v>
      </c>
      <c r="B168" s="22" t="s">
        <v>313</v>
      </c>
      <c r="C168" s="21">
        <v>0.5</v>
      </c>
      <c r="D168" s="18" t="s">
        <v>26</v>
      </c>
      <c r="E168" s="31"/>
      <c r="F168" s="145">
        <v>100000</v>
      </c>
      <c r="H168" s="5" t="str">
        <f t="shared" si="16"/>
        <v>167k</v>
      </c>
      <c r="I168" s="6" t="str">
        <f t="shared" si="17"/>
        <v>proizvod167</v>
      </c>
      <c r="J168" s="45"/>
      <c r="K168" s="46"/>
      <c r="L168" s="47"/>
      <c r="M168" s="48"/>
      <c r="N168" s="49"/>
      <c r="O168" s="7"/>
      <c r="T168" s="129">
        <f t="shared" si="18"/>
        <v>0</v>
      </c>
    </row>
    <row r="169" spans="1:20" ht="22.5" customHeight="1">
      <c r="A169" s="26" t="s">
        <v>332</v>
      </c>
      <c r="B169" s="22" t="s">
        <v>314</v>
      </c>
      <c r="C169" s="21">
        <v>0.41</v>
      </c>
      <c r="D169" s="18" t="s">
        <v>21</v>
      </c>
      <c r="E169" s="31"/>
      <c r="F169" s="141">
        <v>100000</v>
      </c>
      <c r="H169" s="5" t="str">
        <f t="shared" si="16"/>
        <v>168k</v>
      </c>
      <c r="I169" s="6" t="str">
        <f t="shared" si="17"/>
        <v>proizvod168</v>
      </c>
      <c r="J169" s="45"/>
      <c r="K169" s="46"/>
      <c r="L169" s="47"/>
      <c r="M169" s="48"/>
      <c r="N169" s="49"/>
      <c r="O169" s="7"/>
      <c r="T169" s="129">
        <f t="shared" si="18"/>
        <v>0</v>
      </c>
    </row>
    <row r="170" spans="1:20" ht="22.5" customHeight="1">
      <c r="A170" s="26" t="s">
        <v>333</v>
      </c>
      <c r="B170" s="22" t="s">
        <v>315</v>
      </c>
      <c r="C170" s="21">
        <v>0.25</v>
      </c>
      <c r="D170" s="18" t="s">
        <v>21</v>
      </c>
      <c r="E170" s="31"/>
      <c r="F170" s="141">
        <v>100000</v>
      </c>
      <c r="H170" s="5" t="str">
        <f t="shared" si="16"/>
        <v>169k</v>
      </c>
      <c r="I170" s="6" t="str">
        <f t="shared" si="17"/>
        <v>proizvod169</v>
      </c>
      <c r="J170" s="45"/>
      <c r="K170" s="46"/>
      <c r="L170" s="47"/>
      <c r="M170" s="48"/>
      <c r="N170" s="49"/>
      <c r="O170" s="7"/>
      <c r="T170" s="129">
        <f t="shared" si="18"/>
        <v>0</v>
      </c>
    </row>
    <row r="171" spans="1:20" ht="22.5" customHeight="1">
      <c r="A171" s="26">
        <v>170</v>
      </c>
      <c r="B171" s="22" t="s">
        <v>316</v>
      </c>
      <c r="C171" s="21">
        <v>0.4</v>
      </c>
      <c r="D171" s="18" t="s">
        <v>21</v>
      </c>
      <c r="E171" s="31"/>
      <c r="F171" s="141">
        <v>100000</v>
      </c>
      <c r="H171" s="5">
        <f t="shared" si="16"/>
        <v>170</v>
      </c>
      <c r="I171" s="6" t="str">
        <f t="shared" si="17"/>
        <v>proizvod170</v>
      </c>
      <c r="J171" s="45"/>
      <c r="K171" s="46"/>
      <c r="L171" s="47"/>
      <c r="M171" s="48"/>
      <c r="N171" s="49"/>
      <c r="O171" s="7"/>
      <c r="T171" s="129">
        <f t="shared" si="18"/>
        <v>0</v>
      </c>
    </row>
    <row r="172" spans="1:20" ht="22.5" customHeight="1">
      <c r="A172" s="26">
        <v>171</v>
      </c>
      <c r="B172" s="22" t="s">
        <v>317</v>
      </c>
      <c r="C172" s="58">
        <v>0.9</v>
      </c>
      <c r="D172" s="59" t="s">
        <v>23</v>
      </c>
      <c r="E172" s="60"/>
      <c r="F172" s="150">
        <v>99350</v>
      </c>
      <c r="H172" s="5">
        <f t="shared" si="16"/>
        <v>171</v>
      </c>
      <c r="I172" s="6" t="str">
        <f t="shared" si="17"/>
        <v>proizvod171</v>
      </c>
      <c r="J172" s="45"/>
      <c r="K172" s="46"/>
      <c r="L172" s="47"/>
      <c r="M172" s="48"/>
      <c r="N172" s="49"/>
      <c r="O172" s="7"/>
      <c r="T172" s="129">
        <f t="shared" si="18"/>
        <v>0</v>
      </c>
    </row>
    <row r="173" spans="1:20" ht="22.5" customHeight="1">
      <c r="A173" s="26">
        <v>172</v>
      </c>
      <c r="B173" s="22" t="s">
        <v>318</v>
      </c>
      <c r="C173" s="58">
        <v>1</v>
      </c>
      <c r="D173" s="61" t="s">
        <v>20</v>
      </c>
      <c r="E173" s="62"/>
      <c r="F173" s="151">
        <v>1000</v>
      </c>
      <c r="H173" s="5">
        <f t="shared" si="16"/>
        <v>172</v>
      </c>
      <c r="I173" s="6" t="str">
        <f t="shared" si="17"/>
        <v>proizvod172</v>
      </c>
      <c r="J173" s="45"/>
      <c r="K173" s="46"/>
      <c r="L173" s="47"/>
      <c r="M173" s="48"/>
      <c r="N173" s="49"/>
      <c r="O173" s="7"/>
      <c r="T173" s="129">
        <f t="shared" si="18"/>
        <v>0</v>
      </c>
    </row>
    <row r="174" spans="1:20" ht="22.5" customHeight="1">
      <c r="A174" s="26">
        <v>173</v>
      </c>
      <c r="B174" s="22" t="s">
        <v>319</v>
      </c>
      <c r="C174" s="58">
        <v>1</v>
      </c>
      <c r="D174" s="61" t="s">
        <v>20</v>
      </c>
      <c r="E174" s="62"/>
      <c r="F174" s="151">
        <v>440</v>
      </c>
      <c r="H174" s="5">
        <f t="shared" si="16"/>
        <v>173</v>
      </c>
      <c r="I174" s="6" t="str">
        <f t="shared" si="17"/>
        <v>proizvod173</v>
      </c>
      <c r="J174" s="45"/>
      <c r="K174" s="46"/>
      <c r="L174" s="47"/>
      <c r="M174" s="48"/>
      <c r="N174" s="49"/>
      <c r="O174" s="7"/>
      <c r="T174" s="129">
        <f t="shared" si="18"/>
        <v>0</v>
      </c>
    </row>
    <row r="175" spans="1:20" ht="22.5" customHeight="1">
      <c r="A175" s="26">
        <v>174</v>
      </c>
      <c r="B175" s="22" t="s">
        <v>320</v>
      </c>
      <c r="C175" s="58">
        <v>0.18</v>
      </c>
      <c r="D175" s="61" t="s">
        <v>21</v>
      </c>
      <c r="E175" s="62"/>
      <c r="F175" s="150">
        <v>1000</v>
      </c>
      <c r="H175" s="5">
        <f t="shared" si="16"/>
        <v>174</v>
      </c>
      <c r="I175" s="6" t="str">
        <f t="shared" si="17"/>
        <v>proizvod174</v>
      </c>
      <c r="J175" s="45"/>
      <c r="K175" s="46"/>
      <c r="L175" s="47"/>
      <c r="M175" s="48">
        <v>20</v>
      </c>
      <c r="N175" s="49"/>
      <c r="O175" s="7"/>
      <c r="T175" s="129">
        <f t="shared" si="18"/>
        <v>0</v>
      </c>
    </row>
    <row r="176" spans="1:20" ht="22.5" customHeight="1">
      <c r="A176" s="26">
        <v>175</v>
      </c>
      <c r="B176" s="22" t="s">
        <v>321</v>
      </c>
      <c r="C176" s="58">
        <v>0.18</v>
      </c>
      <c r="D176" s="61" t="s">
        <v>21</v>
      </c>
      <c r="E176" s="62"/>
      <c r="F176" s="150">
        <v>9700</v>
      </c>
      <c r="H176" s="5">
        <f t="shared" si="16"/>
        <v>175</v>
      </c>
      <c r="I176" s="6" t="str">
        <f t="shared" si="17"/>
        <v>proizvod175</v>
      </c>
      <c r="J176" s="45"/>
      <c r="K176" s="46"/>
      <c r="L176" s="47"/>
      <c r="M176" s="48">
        <v>20</v>
      </c>
      <c r="N176" s="49"/>
      <c r="O176" s="7"/>
      <c r="T176" s="129">
        <f t="shared" si="18"/>
        <v>0</v>
      </c>
    </row>
    <row r="177" spans="1:20" ht="22.5" customHeight="1">
      <c r="A177" s="26">
        <v>176</v>
      </c>
      <c r="B177" s="22" t="s">
        <v>322</v>
      </c>
      <c r="C177" s="58">
        <v>0.18</v>
      </c>
      <c r="D177" s="61" t="s">
        <v>21</v>
      </c>
      <c r="E177" s="62"/>
      <c r="F177" s="150">
        <v>1000</v>
      </c>
      <c r="H177" s="5">
        <f t="shared" si="16"/>
        <v>176</v>
      </c>
      <c r="I177" s="6" t="str">
        <f t="shared" si="17"/>
        <v>proizvod176</v>
      </c>
      <c r="J177" s="45"/>
      <c r="K177" s="46"/>
      <c r="L177" s="47"/>
      <c r="M177" s="48">
        <v>20</v>
      </c>
      <c r="N177" s="49"/>
      <c r="O177" s="7"/>
      <c r="T177" s="129">
        <f t="shared" si="18"/>
        <v>0</v>
      </c>
    </row>
    <row r="178" spans="1:20" ht="22.5" customHeight="1">
      <c r="A178" s="26">
        <v>177</v>
      </c>
      <c r="B178" s="22" t="s">
        <v>323</v>
      </c>
      <c r="C178" s="58">
        <v>0.18</v>
      </c>
      <c r="D178" s="61" t="s">
        <v>21</v>
      </c>
      <c r="E178" s="62"/>
      <c r="F178" s="150">
        <v>110000</v>
      </c>
      <c r="H178" s="5">
        <f t="shared" si="16"/>
        <v>177</v>
      </c>
      <c r="I178" s="6" t="str">
        <f t="shared" si="17"/>
        <v>proizvod177</v>
      </c>
      <c r="J178" s="45"/>
      <c r="K178" s="46"/>
      <c r="L178" s="47"/>
      <c r="M178" s="48">
        <v>20</v>
      </c>
      <c r="N178" s="49"/>
      <c r="O178" s="7"/>
      <c r="T178" s="129">
        <f t="shared" si="18"/>
        <v>0</v>
      </c>
    </row>
    <row r="179" spans="1:20" ht="22.5" customHeight="1">
      <c r="A179" s="26">
        <v>178</v>
      </c>
      <c r="B179" s="22" t="s">
        <v>324</v>
      </c>
      <c r="C179" s="58">
        <v>0.18</v>
      </c>
      <c r="D179" s="61" t="s">
        <v>21</v>
      </c>
      <c r="E179" s="62"/>
      <c r="F179" s="150">
        <v>99500</v>
      </c>
      <c r="H179" s="5">
        <f t="shared" si="16"/>
        <v>178</v>
      </c>
      <c r="I179" s="6" t="str">
        <f t="shared" si="17"/>
        <v>proizvod178</v>
      </c>
      <c r="J179" s="45"/>
      <c r="K179" s="46"/>
      <c r="L179" s="47"/>
      <c r="M179" s="48"/>
      <c r="N179" s="49"/>
      <c r="O179" s="7"/>
      <c r="T179" s="129">
        <f t="shared" si="18"/>
        <v>0</v>
      </c>
    </row>
    <row r="180" spans="1:20" ht="22.5" customHeight="1">
      <c r="A180" s="26">
        <v>179</v>
      </c>
      <c r="B180" s="22" t="s">
        <v>325</v>
      </c>
      <c r="C180" s="58">
        <v>0.41</v>
      </c>
      <c r="D180" s="61" t="s">
        <v>21</v>
      </c>
      <c r="E180" s="62"/>
      <c r="F180" s="150">
        <v>99500</v>
      </c>
      <c r="H180" s="5">
        <f t="shared" si="16"/>
        <v>179</v>
      </c>
      <c r="I180" s="6" t="str">
        <f t="shared" si="17"/>
        <v>proizvod179</v>
      </c>
      <c r="J180" s="45"/>
      <c r="K180" s="46"/>
      <c r="L180" s="47"/>
      <c r="M180" s="48"/>
      <c r="N180" s="49"/>
      <c r="O180" s="7"/>
      <c r="T180" s="129">
        <f t="shared" si="18"/>
        <v>0</v>
      </c>
    </row>
    <row r="181" spans="1:20" ht="22.5" customHeight="1">
      <c r="A181" s="26">
        <v>180</v>
      </c>
      <c r="B181" s="22" t="s">
        <v>326</v>
      </c>
      <c r="C181" s="58">
        <v>0.41</v>
      </c>
      <c r="D181" s="61" t="s">
        <v>21</v>
      </c>
      <c r="E181" s="62"/>
      <c r="F181" s="150">
        <v>99500</v>
      </c>
      <c r="H181" s="5">
        <f t="shared" si="16"/>
        <v>180</v>
      </c>
      <c r="I181" s="6" t="str">
        <f t="shared" si="17"/>
        <v>proizvod180</v>
      </c>
      <c r="J181" s="45"/>
      <c r="K181" s="46"/>
      <c r="L181" s="47"/>
      <c r="M181" s="48">
        <v>16</v>
      </c>
      <c r="N181" s="49"/>
      <c r="O181" s="7"/>
      <c r="T181" s="129">
        <f t="shared" si="18"/>
        <v>0</v>
      </c>
    </row>
    <row r="182" spans="1:20" ht="22.5" customHeight="1">
      <c r="A182" s="26">
        <v>181</v>
      </c>
      <c r="B182" s="22" t="s">
        <v>327</v>
      </c>
      <c r="C182" s="58">
        <v>0.9</v>
      </c>
      <c r="D182" s="59" t="s">
        <v>21</v>
      </c>
      <c r="E182" s="60"/>
      <c r="F182" s="150">
        <v>99350</v>
      </c>
      <c r="H182" s="5">
        <f t="shared" si="16"/>
        <v>181</v>
      </c>
      <c r="I182" s="6" t="str">
        <f t="shared" si="17"/>
        <v>proizvod181</v>
      </c>
      <c r="J182" s="45"/>
      <c r="K182" s="46"/>
      <c r="L182" s="47"/>
      <c r="M182" s="48">
        <v>16</v>
      </c>
      <c r="N182" s="49"/>
      <c r="O182" s="7"/>
      <c r="T182" s="129">
        <f t="shared" si="18"/>
        <v>0</v>
      </c>
    </row>
    <row r="183" spans="1:20" ht="22.5" customHeight="1">
      <c r="A183" s="26">
        <v>182</v>
      </c>
      <c r="B183" s="22" t="s">
        <v>328</v>
      </c>
      <c r="C183" s="58">
        <v>0.9</v>
      </c>
      <c r="D183" s="61" t="s">
        <v>21</v>
      </c>
      <c r="E183" s="62"/>
      <c r="F183" s="150">
        <v>99500</v>
      </c>
      <c r="H183" s="5">
        <f t="shared" si="16"/>
        <v>182</v>
      </c>
      <c r="I183" s="6" t="str">
        <f t="shared" si="17"/>
        <v>proizvod182</v>
      </c>
      <c r="J183" s="45"/>
      <c r="K183" s="46"/>
      <c r="L183" s="47"/>
      <c r="M183" s="48"/>
      <c r="N183" s="49"/>
      <c r="O183" s="7"/>
      <c r="T183" s="129">
        <f t="shared" si="18"/>
        <v>0</v>
      </c>
    </row>
    <row r="184" spans="1:20" ht="22.5" customHeight="1">
      <c r="A184" s="26">
        <v>183</v>
      </c>
      <c r="B184" s="22" t="s">
        <v>329</v>
      </c>
      <c r="C184" s="58">
        <v>1</v>
      </c>
      <c r="D184" s="61" t="s">
        <v>21</v>
      </c>
      <c r="E184" s="62"/>
      <c r="F184" s="150">
        <v>99500</v>
      </c>
      <c r="H184" s="5">
        <f t="shared" si="16"/>
        <v>183</v>
      </c>
      <c r="I184" s="6" t="str">
        <f t="shared" si="17"/>
        <v>proizvod183</v>
      </c>
      <c r="J184" s="45"/>
      <c r="K184" s="46"/>
      <c r="L184" s="47"/>
      <c r="M184" s="48"/>
      <c r="N184" s="49"/>
      <c r="O184" s="7"/>
      <c r="T184" s="129">
        <f t="shared" si="18"/>
        <v>0</v>
      </c>
    </row>
    <row r="185" spans="1:20" ht="22.5" customHeight="1">
      <c r="A185" s="26">
        <v>184</v>
      </c>
      <c r="B185" s="22" t="s">
        <v>330</v>
      </c>
      <c r="C185" s="58">
        <v>0.5</v>
      </c>
      <c r="D185" s="61" t="s">
        <v>21</v>
      </c>
      <c r="E185" s="62"/>
      <c r="F185" s="150">
        <v>99500</v>
      </c>
      <c r="H185" s="5">
        <f t="shared" si="16"/>
        <v>184</v>
      </c>
      <c r="I185" s="6" t="str">
        <f t="shared" si="17"/>
        <v>proizvod184</v>
      </c>
      <c r="J185" s="45"/>
      <c r="K185" s="46"/>
      <c r="L185" s="47"/>
      <c r="M185" s="48"/>
      <c r="N185" s="49"/>
      <c r="O185" s="7"/>
      <c r="T185" s="129">
        <f t="shared" si="18"/>
        <v>0</v>
      </c>
    </row>
    <row r="186" spans="1:20" ht="22.5" customHeight="1">
      <c r="A186" s="28">
        <v>0</v>
      </c>
      <c r="B186" s="24"/>
      <c r="C186" s="21"/>
      <c r="D186" s="18"/>
      <c r="E186" s="31"/>
      <c r="F186" s="148">
        <v>100000</v>
      </c>
      <c r="H186" s="8">
        <f>A186</f>
        <v>0</v>
      </c>
      <c r="I186" s="4">
        <f>B186</f>
        <v>0</v>
      </c>
      <c r="J186" s="45"/>
      <c r="K186" s="46"/>
      <c r="L186" s="47"/>
      <c r="M186" s="48"/>
      <c r="N186" s="49"/>
      <c r="O186" s="7"/>
      <c r="T186" s="129">
        <f t="shared" si="18"/>
        <v>0</v>
      </c>
    </row>
    <row r="187" spans="1:20" ht="22.5" customHeight="1">
      <c r="A187" s="28" t="s">
        <v>27</v>
      </c>
      <c r="B187" s="24" t="s">
        <v>28</v>
      </c>
      <c r="C187" s="21" t="s">
        <v>29</v>
      </c>
      <c r="D187" s="18" t="s">
        <v>30</v>
      </c>
      <c r="E187" s="31"/>
      <c r="F187" s="148">
        <v>100000</v>
      </c>
      <c r="H187" s="8" t="str">
        <f>A187</f>
        <v>unesi šifru</v>
      </c>
      <c r="I187" s="4" t="str">
        <f>B187</f>
        <v>"upiši proizvod"</v>
      </c>
      <c r="J187" s="45"/>
      <c r="K187" s="46"/>
      <c r="L187" s="47"/>
      <c r="M187" s="48"/>
      <c r="N187" s="49"/>
      <c r="O187" s="7"/>
      <c r="T187" s="129">
        <f t="shared" si="18"/>
        <v>0</v>
      </c>
    </row>
    <row r="188" spans="1:20" ht="22.5" customHeight="1">
      <c r="A188" s="28" t="s">
        <v>27</v>
      </c>
      <c r="B188" s="24" t="s">
        <v>28</v>
      </c>
      <c r="C188" s="21" t="s">
        <v>29</v>
      </c>
      <c r="D188" s="18" t="s">
        <v>30</v>
      </c>
      <c r="E188" s="31"/>
      <c r="F188" s="148">
        <v>100000</v>
      </c>
      <c r="H188" s="8" t="str">
        <f>A188</f>
        <v>unesi šifru</v>
      </c>
      <c r="I188" s="4" t="str">
        <f>B188</f>
        <v>"upiši proizvod"</v>
      </c>
      <c r="J188" s="45"/>
      <c r="K188" s="46"/>
      <c r="L188" s="47"/>
      <c r="M188" s="48"/>
      <c r="N188" s="49"/>
      <c r="O188" s="7"/>
      <c r="T188" s="129">
        <f t="shared" si="18"/>
        <v>0</v>
      </c>
    </row>
    <row r="189" spans="1:20" ht="22.5" customHeight="1">
      <c r="A189" s="28" t="s">
        <v>27</v>
      </c>
      <c r="B189" s="24" t="s">
        <v>28</v>
      </c>
      <c r="C189" s="21" t="s">
        <v>29</v>
      </c>
      <c r="D189" s="18" t="s">
        <v>30</v>
      </c>
      <c r="E189" s="31"/>
      <c r="F189" s="148">
        <v>100000</v>
      </c>
      <c r="H189" s="8" t="str">
        <f>A189</f>
        <v>unesi šifru</v>
      </c>
      <c r="I189" s="4" t="str">
        <f>B189</f>
        <v>"upiši proizvod"</v>
      </c>
      <c r="J189" s="45"/>
      <c r="K189" s="46"/>
      <c r="L189" s="47"/>
      <c r="M189" s="48"/>
      <c r="N189" s="49"/>
      <c r="O189" s="7"/>
      <c r="T189" s="129">
        <f t="shared" si="18"/>
        <v>0</v>
      </c>
    </row>
    <row r="190" spans="1:20" ht="22.5" customHeight="1">
      <c r="A190" s="28" t="s">
        <v>27</v>
      </c>
      <c r="B190" s="24" t="s">
        <v>28</v>
      </c>
      <c r="C190" s="21" t="s">
        <v>29</v>
      </c>
      <c r="D190" s="18" t="s">
        <v>30</v>
      </c>
      <c r="E190" s="31"/>
      <c r="F190" s="148">
        <v>100000</v>
      </c>
      <c r="H190" s="8" t="str">
        <f>A190</f>
        <v>unesi šifru</v>
      </c>
      <c r="I190" s="4" t="str">
        <f>B190</f>
        <v>"upiši proizvod"</v>
      </c>
      <c r="J190" s="45"/>
      <c r="K190" s="46"/>
      <c r="L190" s="47"/>
      <c r="M190" s="48"/>
      <c r="N190" s="49"/>
      <c r="O190" s="7"/>
      <c r="T190" s="129">
        <f t="shared" si="18"/>
        <v>0</v>
      </c>
    </row>
    <row r="191" spans="1:20" ht="22.5" customHeight="1">
      <c r="A191" s="28" t="s">
        <v>27</v>
      </c>
      <c r="B191" s="24" t="s">
        <v>28</v>
      </c>
      <c r="C191" s="21" t="s">
        <v>29</v>
      </c>
      <c r="D191" s="18" t="s">
        <v>30</v>
      </c>
      <c r="E191" s="31"/>
      <c r="F191" s="148">
        <v>100000</v>
      </c>
      <c r="H191" s="8" t="str">
        <f>A191</f>
        <v>unesi šifru</v>
      </c>
      <c r="I191" s="4" t="str">
        <f>B191</f>
        <v>"upiši proizvod"</v>
      </c>
      <c r="J191" s="45"/>
      <c r="K191" s="46"/>
      <c r="L191" s="47"/>
      <c r="M191" s="48"/>
      <c r="N191" s="49"/>
      <c r="O191" s="7"/>
      <c r="T191" s="129">
        <f t="shared" si="18"/>
        <v>0</v>
      </c>
    </row>
    <row r="192" spans="1:20" ht="22.5" customHeight="1">
      <c r="A192" s="28" t="s">
        <v>27</v>
      </c>
      <c r="B192" s="24" t="s">
        <v>28</v>
      </c>
      <c r="C192" s="21" t="s">
        <v>29</v>
      </c>
      <c r="D192" s="18" t="s">
        <v>30</v>
      </c>
      <c r="E192" s="31"/>
      <c r="F192" s="148">
        <v>100000</v>
      </c>
      <c r="H192" s="8" t="str">
        <f>A192</f>
        <v>unesi šifru</v>
      </c>
      <c r="I192" s="4" t="str">
        <f>B192</f>
        <v>"upiši proizvod"</v>
      </c>
      <c r="J192" s="45"/>
      <c r="K192" s="46"/>
      <c r="L192" s="47"/>
      <c r="M192" s="48"/>
      <c r="N192" s="49"/>
      <c r="O192" s="7"/>
      <c r="T192" s="129">
        <f t="shared" si="18"/>
        <v>0</v>
      </c>
    </row>
    <row r="193" spans="1:20" ht="22.5" customHeight="1">
      <c r="A193" s="28" t="s">
        <v>27</v>
      </c>
      <c r="B193" s="24" t="s">
        <v>28</v>
      </c>
      <c r="C193" s="21" t="s">
        <v>29</v>
      </c>
      <c r="D193" s="18" t="s">
        <v>30</v>
      </c>
      <c r="E193" s="31"/>
      <c r="F193" s="148">
        <v>100000</v>
      </c>
      <c r="H193" s="8" t="str">
        <f>A193</f>
        <v>unesi šifru</v>
      </c>
      <c r="I193" s="4" t="str">
        <f>B193</f>
        <v>"upiši proizvod"</v>
      </c>
      <c r="J193" s="45"/>
      <c r="K193" s="46"/>
      <c r="L193" s="47"/>
      <c r="M193" s="48"/>
      <c r="N193" s="49"/>
      <c r="O193" s="7"/>
      <c r="T193" s="129">
        <f t="shared" si="18"/>
        <v>0</v>
      </c>
    </row>
    <row r="194" spans="1:20" ht="22.5" customHeight="1">
      <c r="A194" s="28" t="s">
        <v>27</v>
      </c>
      <c r="B194" s="24" t="s">
        <v>28</v>
      </c>
      <c r="C194" s="21" t="s">
        <v>29</v>
      </c>
      <c r="D194" s="18" t="s">
        <v>30</v>
      </c>
      <c r="E194" s="31"/>
      <c r="F194" s="148">
        <v>100000</v>
      </c>
      <c r="H194" s="8" t="str">
        <f>A194</f>
        <v>unesi šifru</v>
      </c>
      <c r="I194" s="4" t="str">
        <f>B194</f>
        <v>"upiši proizvod"</v>
      </c>
      <c r="J194" s="45"/>
      <c r="K194" s="46"/>
      <c r="L194" s="47"/>
      <c r="M194" s="48"/>
      <c r="N194" s="49"/>
      <c r="O194" s="7"/>
      <c r="T194" s="129">
        <f t="shared" si="18"/>
        <v>0</v>
      </c>
    </row>
    <row r="195" spans="1:20" ht="22.5" customHeight="1">
      <c r="A195" s="28" t="s">
        <v>27</v>
      </c>
      <c r="B195" s="24" t="s">
        <v>28</v>
      </c>
      <c r="C195" s="21" t="s">
        <v>29</v>
      </c>
      <c r="D195" s="18" t="s">
        <v>30</v>
      </c>
      <c r="E195" s="31"/>
      <c r="F195" s="148">
        <v>100000</v>
      </c>
      <c r="H195" s="8" t="str">
        <f aca="true" t="shared" si="19" ref="H195:H201">A195</f>
        <v>unesi šifru</v>
      </c>
      <c r="I195" s="4" t="str">
        <f aca="true" t="shared" si="20" ref="I195:I201">B195</f>
        <v>"upiši proizvod"</v>
      </c>
      <c r="J195" s="45"/>
      <c r="K195" s="46"/>
      <c r="L195" s="47"/>
      <c r="M195" s="48"/>
      <c r="N195" s="49"/>
      <c r="O195" s="7"/>
      <c r="T195" s="129">
        <f aca="true" t="shared" si="21" ref="T195:T201">IF(ISERROR(S195*40),"",S195*40)</f>
        <v>0</v>
      </c>
    </row>
    <row r="196" spans="1:20" ht="22.5" customHeight="1">
      <c r="A196" s="28" t="s">
        <v>27</v>
      </c>
      <c r="B196" s="24" t="s">
        <v>28</v>
      </c>
      <c r="C196" s="21" t="s">
        <v>29</v>
      </c>
      <c r="D196" s="18" t="s">
        <v>30</v>
      </c>
      <c r="E196" s="31"/>
      <c r="F196" s="148">
        <v>100000</v>
      </c>
      <c r="H196" s="8" t="str">
        <f t="shared" si="19"/>
        <v>unesi šifru</v>
      </c>
      <c r="I196" s="4" t="str">
        <f t="shared" si="20"/>
        <v>"upiši proizvod"</v>
      </c>
      <c r="J196" s="45"/>
      <c r="K196" s="46"/>
      <c r="L196" s="47"/>
      <c r="M196" s="48"/>
      <c r="N196" s="49"/>
      <c r="O196" s="7"/>
      <c r="T196" s="129">
        <f t="shared" si="21"/>
        <v>0</v>
      </c>
    </row>
    <row r="197" spans="1:20" ht="22.5" customHeight="1">
      <c r="A197" s="28" t="s">
        <v>27</v>
      </c>
      <c r="B197" s="24" t="s">
        <v>28</v>
      </c>
      <c r="C197" s="21" t="s">
        <v>29</v>
      </c>
      <c r="D197" s="18" t="s">
        <v>30</v>
      </c>
      <c r="E197" s="31"/>
      <c r="F197" s="148">
        <v>100000</v>
      </c>
      <c r="H197" s="8" t="str">
        <f t="shared" si="19"/>
        <v>unesi šifru</v>
      </c>
      <c r="I197" s="4" t="str">
        <f t="shared" si="20"/>
        <v>"upiši proizvod"</v>
      </c>
      <c r="J197" s="45"/>
      <c r="K197" s="46"/>
      <c r="L197" s="47"/>
      <c r="M197" s="48"/>
      <c r="N197" s="49"/>
      <c r="O197" s="7"/>
      <c r="T197" s="129">
        <f t="shared" si="21"/>
        <v>0</v>
      </c>
    </row>
    <row r="198" spans="1:20" ht="22.5" customHeight="1">
      <c r="A198" s="28" t="s">
        <v>27</v>
      </c>
      <c r="B198" s="24" t="s">
        <v>28</v>
      </c>
      <c r="C198" s="21" t="s">
        <v>29</v>
      </c>
      <c r="D198" s="18" t="s">
        <v>30</v>
      </c>
      <c r="E198" s="31"/>
      <c r="F198" s="148">
        <v>100000</v>
      </c>
      <c r="H198" s="8" t="str">
        <f t="shared" si="19"/>
        <v>unesi šifru</v>
      </c>
      <c r="I198" s="4" t="str">
        <f t="shared" si="20"/>
        <v>"upiši proizvod"</v>
      </c>
      <c r="J198" s="45"/>
      <c r="K198" s="46"/>
      <c r="L198" s="47"/>
      <c r="M198" s="48"/>
      <c r="N198" s="49"/>
      <c r="O198" s="7"/>
      <c r="T198" s="129">
        <f t="shared" si="21"/>
        <v>0</v>
      </c>
    </row>
    <row r="199" spans="1:20" ht="22.5" customHeight="1">
      <c r="A199" s="28" t="s">
        <v>27</v>
      </c>
      <c r="B199" s="24" t="s">
        <v>28</v>
      </c>
      <c r="C199" s="21" t="s">
        <v>29</v>
      </c>
      <c r="D199" s="18" t="s">
        <v>30</v>
      </c>
      <c r="E199" s="31"/>
      <c r="F199" s="148">
        <v>100000</v>
      </c>
      <c r="H199" s="8" t="str">
        <f t="shared" si="19"/>
        <v>unesi šifru</v>
      </c>
      <c r="I199" s="4" t="str">
        <f t="shared" si="20"/>
        <v>"upiši proizvod"</v>
      </c>
      <c r="J199" s="45"/>
      <c r="K199" s="46"/>
      <c r="L199" s="47"/>
      <c r="M199" s="48"/>
      <c r="N199" s="49"/>
      <c r="O199" s="7"/>
      <c r="T199" s="129">
        <f t="shared" si="21"/>
        <v>0</v>
      </c>
    </row>
    <row r="200" spans="1:20" ht="22.5" customHeight="1">
      <c r="A200" s="28" t="s">
        <v>27</v>
      </c>
      <c r="B200" s="24" t="s">
        <v>28</v>
      </c>
      <c r="C200" s="21" t="s">
        <v>29</v>
      </c>
      <c r="D200" s="18" t="s">
        <v>30</v>
      </c>
      <c r="E200" s="31"/>
      <c r="F200" s="148">
        <v>100000</v>
      </c>
      <c r="H200" s="8" t="str">
        <f t="shared" si="19"/>
        <v>unesi šifru</v>
      </c>
      <c r="I200" s="4" t="str">
        <f t="shared" si="20"/>
        <v>"upiši proizvod"</v>
      </c>
      <c r="J200" s="45"/>
      <c r="K200" s="46"/>
      <c r="L200" s="47"/>
      <c r="M200" s="48"/>
      <c r="N200" s="49"/>
      <c r="O200" s="7"/>
      <c r="T200" s="129">
        <f t="shared" si="21"/>
        <v>0</v>
      </c>
    </row>
    <row r="201" spans="1:20" ht="22.5" customHeight="1">
      <c r="A201" s="28" t="s">
        <v>27</v>
      </c>
      <c r="B201" s="24" t="s">
        <v>28</v>
      </c>
      <c r="C201" s="21" t="s">
        <v>29</v>
      </c>
      <c r="D201" s="18" t="s">
        <v>30</v>
      </c>
      <c r="E201" s="31"/>
      <c r="F201" s="148">
        <v>100000</v>
      </c>
      <c r="H201" s="8" t="str">
        <f t="shared" si="19"/>
        <v>unesi šifru</v>
      </c>
      <c r="I201" s="4" t="str">
        <f t="shared" si="20"/>
        <v>"upiši proizvod"</v>
      </c>
      <c r="J201" s="45"/>
      <c r="K201" s="46"/>
      <c r="L201" s="47"/>
      <c r="M201" s="48"/>
      <c r="N201" s="49"/>
      <c r="O201" s="7"/>
      <c r="T201" s="129">
        <f t="shared" si="21"/>
        <v>0</v>
      </c>
    </row>
    <row r="202" spans="1:15" ht="18.75" customHeight="1">
      <c r="A202" s="27"/>
      <c r="B202" s="23"/>
      <c r="C202" s="21"/>
      <c r="D202" s="18"/>
      <c r="E202" s="31"/>
      <c r="F202" s="152">
        <v>0</v>
      </c>
      <c r="H202" s="8">
        <f aca="true" t="shared" si="22" ref="H202:H265">A202</f>
        <v>0</v>
      </c>
      <c r="I202" s="4">
        <f aca="true" t="shared" si="23" ref="I202:I265">B202</f>
        <v>0</v>
      </c>
      <c r="J202" s="45"/>
      <c r="K202" s="46"/>
      <c r="L202" s="47"/>
      <c r="M202" s="48"/>
      <c r="N202" s="49"/>
      <c r="O202" s="7"/>
    </row>
    <row r="203" spans="1:15" ht="18.75" customHeight="1">
      <c r="A203" s="28"/>
      <c r="B203" s="24"/>
      <c r="C203" s="21"/>
      <c r="D203" s="18"/>
      <c r="E203" s="31"/>
      <c r="F203" s="153"/>
      <c r="H203" s="8">
        <f t="shared" si="22"/>
        <v>0</v>
      </c>
      <c r="I203" s="4">
        <f t="shared" si="23"/>
        <v>0</v>
      </c>
      <c r="J203" s="45"/>
      <c r="K203" s="46"/>
      <c r="L203" s="47"/>
      <c r="M203" s="48"/>
      <c r="N203" s="49"/>
      <c r="O203" s="7"/>
    </row>
    <row r="204" spans="1:15" ht="18.75" customHeight="1">
      <c r="A204" s="28"/>
      <c r="B204" s="24"/>
      <c r="C204" s="21"/>
      <c r="D204" s="18"/>
      <c r="E204" s="31"/>
      <c r="F204" s="153"/>
      <c r="H204" s="8">
        <f t="shared" si="22"/>
        <v>0</v>
      </c>
      <c r="I204" s="4">
        <f t="shared" si="23"/>
        <v>0</v>
      </c>
      <c r="J204" s="45"/>
      <c r="K204" s="46"/>
      <c r="L204" s="47"/>
      <c r="M204" s="48"/>
      <c r="N204" s="49"/>
      <c r="O204" s="7"/>
    </row>
    <row r="205" spans="1:15" ht="18.75" customHeight="1">
      <c r="A205" s="28"/>
      <c r="B205" s="24"/>
      <c r="C205" s="21"/>
      <c r="D205" s="18"/>
      <c r="E205" s="31"/>
      <c r="F205" s="153"/>
      <c r="H205" s="8">
        <f t="shared" si="22"/>
        <v>0</v>
      </c>
      <c r="I205" s="4">
        <f t="shared" si="23"/>
        <v>0</v>
      </c>
      <c r="J205" s="45"/>
      <c r="K205" s="46"/>
      <c r="L205" s="47"/>
      <c r="M205" s="48"/>
      <c r="N205" s="49"/>
      <c r="O205" s="7"/>
    </row>
    <row r="206" spans="1:15" ht="18.75" customHeight="1">
      <c r="A206" s="28"/>
      <c r="B206" s="24"/>
      <c r="C206" s="21"/>
      <c r="D206" s="18"/>
      <c r="E206" s="31"/>
      <c r="F206" s="153"/>
      <c r="H206" s="8">
        <f t="shared" si="22"/>
        <v>0</v>
      </c>
      <c r="I206" s="4">
        <f t="shared" si="23"/>
        <v>0</v>
      </c>
      <c r="J206" s="45"/>
      <c r="K206" s="46"/>
      <c r="L206" s="47"/>
      <c r="M206" s="48"/>
      <c r="N206" s="49"/>
      <c r="O206" s="7"/>
    </row>
    <row r="207" spans="1:15" ht="18.75" customHeight="1">
      <c r="A207" s="28"/>
      <c r="B207" s="24"/>
      <c r="C207" s="21"/>
      <c r="D207" s="18"/>
      <c r="E207" s="31"/>
      <c r="F207" s="153"/>
      <c r="H207" s="8">
        <f t="shared" si="22"/>
        <v>0</v>
      </c>
      <c r="I207" s="4">
        <f t="shared" si="23"/>
        <v>0</v>
      </c>
      <c r="J207" s="45"/>
      <c r="K207" s="46"/>
      <c r="L207" s="47"/>
      <c r="M207" s="48"/>
      <c r="N207" s="49"/>
      <c r="O207" s="7"/>
    </row>
    <row r="208" spans="1:15" ht="18.75" customHeight="1">
      <c r="A208" s="28"/>
      <c r="B208" s="24"/>
      <c r="C208" s="21"/>
      <c r="D208" s="18"/>
      <c r="E208" s="31"/>
      <c r="F208" s="153"/>
      <c r="H208" s="8">
        <f t="shared" si="22"/>
        <v>0</v>
      </c>
      <c r="I208" s="4">
        <f t="shared" si="23"/>
        <v>0</v>
      </c>
      <c r="J208" s="45"/>
      <c r="K208" s="46"/>
      <c r="L208" s="47"/>
      <c r="M208" s="48"/>
      <c r="N208" s="49"/>
      <c r="O208" s="7"/>
    </row>
    <row r="209" spans="1:15" ht="18.75" customHeight="1">
      <c r="A209" s="28"/>
      <c r="B209" s="24"/>
      <c r="C209" s="21"/>
      <c r="D209" s="18"/>
      <c r="E209" s="31"/>
      <c r="F209" s="153"/>
      <c r="H209" s="8">
        <f t="shared" si="22"/>
        <v>0</v>
      </c>
      <c r="I209" s="4">
        <f t="shared" si="23"/>
        <v>0</v>
      </c>
      <c r="J209" s="45"/>
      <c r="K209" s="46"/>
      <c r="L209" s="47"/>
      <c r="M209" s="48"/>
      <c r="N209" s="49"/>
      <c r="O209" s="7"/>
    </row>
    <row r="210" spans="1:15" ht="18.75" customHeight="1">
      <c r="A210" s="28"/>
      <c r="B210" s="24"/>
      <c r="C210" s="21"/>
      <c r="D210" s="18"/>
      <c r="E210" s="31"/>
      <c r="F210" s="153"/>
      <c r="H210" s="8">
        <f t="shared" si="22"/>
        <v>0</v>
      </c>
      <c r="I210" s="4">
        <f t="shared" si="23"/>
        <v>0</v>
      </c>
      <c r="J210" s="45"/>
      <c r="K210" s="46"/>
      <c r="L210" s="47"/>
      <c r="M210" s="48"/>
      <c r="N210" s="49"/>
      <c r="O210" s="7"/>
    </row>
    <row r="211" spans="1:15" ht="18.75" customHeight="1">
      <c r="A211" s="28"/>
      <c r="B211" s="24"/>
      <c r="C211" s="21"/>
      <c r="D211" s="18"/>
      <c r="E211" s="31"/>
      <c r="F211" s="153"/>
      <c r="H211" s="8">
        <f t="shared" si="22"/>
        <v>0</v>
      </c>
      <c r="I211" s="4">
        <f t="shared" si="23"/>
        <v>0</v>
      </c>
      <c r="J211" s="45"/>
      <c r="K211" s="46"/>
      <c r="L211" s="47"/>
      <c r="M211" s="48"/>
      <c r="N211" s="49"/>
      <c r="O211" s="7"/>
    </row>
    <row r="212" spans="1:15" ht="18.75" customHeight="1">
      <c r="A212" s="28"/>
      <c r="B212" s="24"/>
      <c r="C212" s="21"/>
      <c r="D212" s="18"/>
      <c r="E212" s="31"/>
      <c r="F212" s="153"/>
      <c r="H212" s="8">
        <f t="shared" si="22"/>
        <v>0</v>
      </c>
      <c r="I212" s="4">
        <f t="shared" si="23"/>
        <v>0</v>
      </c>
      <c r="J212" s="45"/>
      <c r="K212" s="46"/>
      <c r="L212" s="47"/>
      <c r="M212" s="48"/>
      <c r="N212" s="49"/>
      <c r="O212" s="7"/>
    </row>
    <row r="213" spans="1:15" ht="18.75" customHeight="1">
      <c r="A213" s="28"/>
      <c r="B213" s="24"/>
      <c r="C213" s="21"/>
      <c r="D213" s="18"/>
      <c r="E213" s="31"/>
      <c r="F213" s="153"/>
      <c r="H213" s="8">
        <f t="shared" si="22"/>
        <v>0</v>
      </c>
      <c r="I213" s="4">
        <f t="shared" si="23"/>
        <v>0</v>
      </c>
      <c r="J213" s="45"/>
      <c r="K213" s="46"/>
      <c r="L213" s="47"/>
      <c r="M213" s="48"/>
      <c r="N213" s="49"/>
      <c r="O213" s="7"/>
    </row>
    <row r="214" spans="1:15" ht="18.75" customHeight="1">
      <c r="A214" s="28"/>
      <c r="B214" s="24"/>
      <c r="C214" s="21"/>
      <c r="D214" s="18"/>
      <c r="E214" s="31"/>
      <c r="F214" s="153"/>
      <c r="H214" s="8">
        <f t="shared" si="22"/>
        <v>0</v>
      </c>
      <c r="I214" s="4">
        <f t="shared" si="23"/>
        <v>0</v>
      </c>
      <c r="J214" s="45"/>
      <c r="K214" s="46"/>
      <c r="L214" s="47"/>
      <c r="M214" s="48"/>
      <c r="N214" s="49"/>
      <c r="O214" s="7"/>
    </row>
    <row r="215" spans="1:15" ht="18.75" customHeight="1">
      <c r="A215" s="28"/>
      <c r="B215" s="24"/>
      <c r="C215" s="21"/>
      <c r="D215" s="18"/>
      <c r="E215" s="31"/>
      <c r="F215" s="153"/>
      <c r="H215" s="8">
        <f t="shared" si="22"/>
        <v>0</v>
      </c>
      <c r="I215" s="4">
        <f t="shared" si="23"/>
        <v>0</v>
      </c>
      <c r="J215" s="45"/>
      <c r="K215" s="46"/>
      <c r="L215" s="47"/>
      <c r="M215" s="48"/>
      <c r="N215" s="49"/>
      <c r="O215" s="7"/>
    </row>
    <row r="216" spans="1:15" ht="18.75" customHeight="1">
      <c r="A216" s="28"/>
      <c r="B216" s="24"/>
      <c r="C216" s="21"/>
      <c r="D216" s="18"/>
      <c r="E216" s="31"/>
      <c r="F216" s="153"/>
      <c r="H216" s="8">
        <f t="shared" si="22"/>
        <v>0</v>
      </c>
      <c r="I216" s="4">
        <f t="shared" si="23"/>
        <v>0</v>
      </c>
      <c r="J216" s="45"/>
      <c r="K216" s="46"/>
      <c r="L216" s="47"/>
      <c r="M216" s="48"/>
      <c r="N216" s="49"/>
      <c r="O216" s="7"/>
    </row>
    <row r="217" spans="1:15" ht="18.75" customHeight="1">
      <c r="A217" s="28"/>
      <c r="B217" s="24"/>
      <c r="C217" s="21"/>
      <c r="D217" s="18"/>
      <c r="E217" s="31"/>
      <c r="F217" s="153"/>
      <c r="H217" s="8">
        <f t="shared" si="22"/>
        <v>0</v>
      </c>
      <c r="I217" s="4">
        <f t="shared" si="23"/>
        <v>0</v>
      </c>
      <c r="J217" s="45"/>
      <c r="K217" s="46"/>
      <c r="L217" s="47"/>
      <c r="M217" s="48"/>
      <c r="N217" s="49"/>
      <c r="O217" s="7"/>
    </row>
    <row r="218" spans="1:15" ht="18.75" customHeight="1">
      <c r="A218" s="28"/>
      <c r="B218" s="24"/>
      <c r="C218" s="21"/>
      <c r="D218" s="18"/>
      <c r="E218" s="31"/>
      <c r="F218" s="153"/>
      <c r="H218" s="8">
        <f t="shared" si="22"/>
        <v>0</v>
      </c>
      <c r="I218" s="4">
        <f t="shared" si="23"/>
        <v>0</v>
      </c>
      <c r="J218" s="45"/>
      <c r="K218" s="46"/>
      <c r="L218" s="47"/>
      <c r="M218" s="48"/>
      <c r="N218" s="49"/>
      <c r="O218" s="7"/>
    </row>
    <row r="219" spans="1:15" ht="18.75" customHeight="1">
      <c r="A219" s="28"/>
      <c r="B219" s="24"/>
      <c r="C219" s="21"/>
      <c r="D219" s="18"/>
      <c r="E219" s="31"/>
      <c r="F219" s="153"/>
      <c r="H219" s="8">
        <f t="shared" si="22"/>
        <v>0</v>
      </c>
      <c r="I219" s="4">
        <f t="shared" si="23"/>
        <v>0</v>
      </c>
      <c r="J219" s="45"/>
      <c r="K219" s="46"/>
      <c r="L219" s="47"/>
      <c r="M219" s="48"/>
      <c r="N219" s="49"/>
      <c r="O219" s="7"/>
    </row>
    <row r="220" spans="1:15" ht="18.75" customHeight="1">
      <c r="A220" s="28"/>
      <c r="B220" s="24"/>
      <c r="C220" s="21"/>
      <c r="D220" s="18"/>
      <c r="E220" s="31"/>
      <c r="F220" s="153"/>
      <c r="H220" s="8">
        <f t="shared" si="22"/>
        <v>0</v>
      </c>
      <c r="I220" s="4">
        <f t="shared" si="23"/>
        <v>0</v>
      </c>
      <c r="J220" s="45"/>
      <c r="K220" s="46"/>
      <c r="L220" s="47"/>
      <c r="M220" s="48"/>
      <c r="N220" s="49"/>
      <c r="O220" s="7"/>
    </row>
    <row r="221" spans="1:15" ht="18.75" customHeight="1">
      <c r="A221" s="28"/>
      <c r="B221" s="24"/>
      <c r="C221" s="21"/>
      <c r="D221" s="18"/>
      <c r="E221" s="31"/>
      <c r="F221" s="153"/>
      <c r="H221" s="8">
        <f t="shared" si="22"/>
        <v>0</v>
      </c>
      <c r="I221" s="4">
        <f t="shared" si="23"/>
        <v>0</v>
      </c>
      <c r="J221" s="45"/>
      <c r="K221" s="46"/>
      <c r="L221" s="47"/>
      <c r="M221" s="48"/>
      <c r="N221" s="49"/>
      <c r="O221" s="7"/>
    </row>
    <row r="222" spans="1:15" ht="18.75" customHeight="1">
      <c r="A222" s="28"/>
      <c r="B222" s="24"/>
      <c r="C222" s="21"/>
      <c r="D222" s="18"/>
      <c r="E222" s="31"/>
      <c r="F222" s="153"/>
      <c r="H222" s="8">
        <f t="shared" si="22"/>
        <v>0</v>
      </c>
      <c r="I222" s="4">
        <f t="shared" si="23"/>
        <v>0</v>
      </c>
      <c r="J222" s="45"/>
      <c r="K222" s="46"/>
      <c r="L222" s="47"/>
      <c r="M222" s="48"/>
      <c r="N222" s="49"/>
      <c r="O222" s="7"/>
    </row>
    <row r="223" spans="1:15" ht="18.75" customHeight="1">
      <c r="A223" s="28"/>
      <c r="B223" s="24"/>
      <c r="C223" s="21"/>
      <c r="D223" s="18"/>
      <c r="E223" s="31"/>
      <c r="F223" s="153"/>
      <c r="H223" s="8">
        <f t="shared" si="22"/>
        <v>0</v>
      </c>
      <c r="I223" s="4">
        <f t="shared" si="23"/>
        <v>0</v>
      </c>
      <c r="J223" s="45"/>
      <c r="K223" s="46"/>
      <c r="L223" s="47"/>
      <c r="M223" s="48"/>
      <c r="N223" s="49"/>
      <c r="O223" s="7"/>
    </row>
    <row r="224" spans="1:15" ht="18.75" customHeight="1">
      <c r="A224" s="28"/>
      <c r="B224" s="24"/>
      <c r="C224" s="21"/>
      <c r="D224" s="18"/>
      <c r="E224" s="31"/>
      <c r="F224" s="153"/>
      <c r="H224" s="8">
        <f t="shared" si="22"/>
        <v>0</v>
      </c>
      <c r="I224" s="4">
        <f t="shared" si="23"/>
        <v>0</v>
      </c>
      <c r="J224" s="45"/>
      <c r="K224" s="46"/>
      <c r="L224" s="47"/>
      <c r="M224" s="48"/>
      <c r="N224" s="49"/>
      <c r="O224" s="7"/>
    </row>
    <row r="225" spans="1:15" ht="18.75" customHeight="1">
      <c r="A225" s="28"/>
      <c r="B225" s="24"/>
      <c r="C225" s="21"/>
      <c r="D225" s="18"/>
      <c r="E225" s="31"/>
      <c r="F225" s="153"/>
      <c r="H225" s="8">
        <f t="shared" si="22"/>
        <v>0</v>
      </c>
      <c r="I225" s="4">
        <f t="shared" si="23"/>
        <v>0</v>
      </c>
      <c r="J225" s="45"/>
      <c r="K225" s="46"/>
      <c r="L225" s="47"/>
      <c r="M225" s="48"/>
      <c r="N225" s="49"/>
      <c r="O225" s="7"/>
    </row>
    <row r="226" spans="1:15" ht="18.75" customHeight="1">
      <c r="A226" s="28"/>
      <c r="B226" s="24"/>
      <c r="C226" s="21"/>
      <c r="D226" s="18"/>
      <c r="E226" s="31"/>
      <c r="F226" s="153"/>
      <c r="H226" s="8">
        <f t="shared" si="22"/>
        <v>0</v>
      </c>
      <c r="I226" s="4">
        <f t="shared" si="23"/>
        <v>0</v>
      </c>
      <c r="J226" s="45"/>
      <c r="K226" s="46"/>
      <c r="L226" s="47"/>
      <c r="M226" s="48"/>
      <c r="N226" s="49"/>
      <c r="O226" s="7"/>
    </row>
    <row r="227" spans="1:15" ht="18.75" customHeight="1">
      <c r="A227" s="28"/>
      <c r="B227" s="24"/>
      <c r="C227" s="21"/>
      <c r="D227" s="18"/>
      <c r="E227" s="31"/>
      <c r="F227" s="153"/>
      <c r="H227" s="8">
        <f t="shared" si="22"/>
        <v>0</v>
      </c>
      <c r="I227" s="4">
        <f t="shared" si="23"/>
        <v>0</v>
      </c>
      <c r="J227" s="45"/>
      <c r="K227" s="46"/>
      <c r="L227" s="47"/>
      <c r="M227" s="48"/>
      <c r="N227" s="49"/>
      <c r="O227" s="7"/>
    </row>
    <row r="228" spans="1:15" ht="18.75" customHeight="1">
      <c r="A228" s="28"/>
      <c r="B228" s="24"/>
      <c r="C228" s="21"/>
      <c r="D228" s="18"/>
      <c r="E228" s="31"/>
      <c r="F228" s="153"/>
      <c r="H228" s="8">
        <f t="shared" si="22"/>
        <v>0</v>
      </c>
      <c r="I228" s="4">
        <f t="shared" si="23"/>
        <v>0</v>
      </c>
      <c r="J228" s="45"/>
      <c r="K228" s="46"/>
      <c r="L228" s="47"/>
      <c r="M228" s="48"/>
      <c r="N228" s="49"/>
      <c r="O228" s="7"/>
    </row>
    <row r="229" spans="1:15" ht="18.75" customHeight="1">
      <c r="A229" s="28"/>
      <c r="B229" s="24"/>
      <c r="C229" s="21"/>
      <c r="D229" s="18"/>
      <c r="E229" s="31"/>
      <c r="F229" s="153"/>
      <c r="H229" s="8">
        <f t="shared" si="22"/>
        <v>0</v>
      </c>
      <c r="I229" s="4">
        <f t="shared" si="23"/>
        <v>0</v>
      </c>
      <c r="J229" s="45"/>
      <c r="K229" s="46"/>
      <c r="L229" s="47"/>
      <c r="M229" s="48"/>
      <c r="N229" s="49"/>
      <c r="O229" s="7"/>
    </row>
    <row r="230" spans="1:15" ht="18.75" customHeight="1">
      <c r="A230" s="28"/>
      <c r="B230" s="24"/>
      <c r="C230" s="21"/>
      <c r="D230" s="18"/>
      <c r="E230" s="31"/>
      <c r="F230" s="153"/>
      <c r="H230" s="8">
        <f t="shared" si="22"/>
        <v>0</v>
      </c>
      <c r="I230" s="4">
        <f t="shared" si="23"/>
        <v>0</v>
      </c>
      <c r="J230" s="45"/>
      <c r="K230" s="46"/>
      <c r="L230" s="47"/>
      <c r="M230" s="48"/>
      <c r="N230" s="49"/>
      <c r="O230" s="7"/>
    </row>
    <row r="231" spans="1:15" ht="18.75" customHeight="1">
      <c r="A231" s="28"/>
      <c r="B231" s="24"/>
      <c r="C231" s="21"/>
      <c r="D231" s="18"/>
      <c r="E231" s="31"/>
      <c r="F231" s="153"/>
      <c r="H231" s="8">
        <f t="shared" si="22"/>
        <v>0</v>
      </c>
      <c r="I231" s="4">
        <f t="shared" si="23"/>
        <v>0</v>
      </c>
      <c r="J231" s="45"/>
      <c r="K231" s="46"/>
      <c r="L231" s="47"/>
      <c r="M231" s="48"/>
      <c r="N231" s="49"/>
      <c r="O231" s="7"/>
    </row>
    <row r="232" spans="1:15" ht="18.75" customHeight="1">
      <c r="A232" s="28"/>
      <c r="B232" s="24"/>
      <c r="C232" s="21"/>
      <c r="D232" s="18"/>
      <c r="E232" s="31"/>
      <c r="F232" s="153"/>
      <c r="H232" s="8">
        <f t="shared" si="22"/>
        <v>0</v>
      </c>
      <c r="I232" s="4">
        <f t="shared" si="23"/>
        <v>0</v>
      </c>
      <c r="J232" s="45"/>
      <c r="K232" s="46"/>
      <c r="L232" s="47"/>
      <c r="M232" s="48"/>
      <c r="N232" s="49"/>
      <c r="O232" s="7"/>
    </row>
    <row r="233" spans="1:15" ht="18.75" customHeight="1">
      <c r="A233" s="28"/>
      <c r="B233" s="24"/>
      <c r="C233" s="21"/>
      <c r="D233" s="18"/>
      <c r="E233" s="31"/>
      <c r="F233" s="153"/>
      <c r="H233" s="8">
        <f t="shared" si="22"/>
        <v>0</v>
      </c>
      <c r="I233" s="4">
        <f t="shared" si="23"/>
        <v>0</v>
      </c>
      <c r="J233" s="45"/>
      <c r="K233" s="46"/>
      <c r="L233" s="47"/>
      <c r="M233" s="48"/>
      <c r="N233" s="49"/>
      <c r="O233" s="7"/>
    </row>
    <row r="234" spans="1:15" ht="18.75" customHeight="1">
      <c r="A234" s="28"/>
      <c r="B234" s="24"/>
      <c r="C234" s="21"/>
      <c r="D234" s="18"/>
      <c r="E234" s="31"/>
      <c r="F234" s="153"/>
      <c r="H234" s="8">
        <f t="shared" si="22"/>
        <v>0</v>
      </c>
      <c r="I234" s="4">
        <f t="shared" si="23"/>
        <v>0</v>
      </c>
      <c r="J234" s="45"/>
      <c r="K234" s="46"/>
      <c r="L234" s="47"/>
      <c r="M234" s="48"/>
      <c r="N234" s="49"/>
      <c r="O234" s="7"/>
    </row>
    <row r="235" spans="1:15" ht="18.75" customHeight="1">
      <c r="A235" s="28"/>
      <c r="B235" s="24"/>
      <c r="C235" s="21"/>
      <c r="D235" s="18"/>
      <c r="E235" s="31"/>
      <c r="F235" s="153"/>
      <c r="H235" s="8">
        <f t="shared" si="22"/>
        <v>0</v>
      </c>
      <c r="I235" s="4">
        <f t="shared" si="23"/>
        <v>0</v>
      </c>
      <c r="J235" s="45"/>
      <c r="K235" s="46"/>
      <c r="L235" s="47"/>
      <c r="M235" s="48"/>
      <c r="N235" s="49"/>
      <c r="O235" s="7"/>
    </row>
    <row r="236" spans="1:15" ht="18.75" customHeight="1">
      <c r="A236" s="28"/>
      <c r="B236" s="24"/>
      <c r="C236" s="21"/>
      <c r="D236" s="18"/>
      <c r="E236" s="31"/>
      <c r="F236" s="153"/>
      <c r="H236" s="8">
        <f t="shared" si="22"/>
        <v>0</v>
      </c>
      <c r="I236" s="4">
        <f t="shared" si="23"/>
        <v>0</v>
      </c>
      <c r="J236" s="45"/>
      <c r="K236" s="46"/>
      <c r="L236" s="47"/>
      <c r="M236" s="48"/>
      <c r="N236" s="49"/>
      <c r="O236" s="7"/>
    </row>
    <row r="237" spans="1:15" ht="18.75" customHeight="1">
      <c r="A237" s="28"/>
      <c r="B237" s="24"/>
      <c r="C237" s="21"/>
      <c r="D237" s="18"/>
      <c r="E237" s="31"/>
      <c r="F237" s="153"/>
      <c r="H237" s="8">
        <f t="shared" si="22"/>
        <v>0</v>
      </c>
      <c r="I237" s="4">
        <f t="shared" si="23"/>
        <v>0</v>
      </c>
      <c r="J237" s="45"/>
      <c r="K237" s="46"/>
      <c r="L237" s="47"/>
      <c r="M237" s="48"/>
      <c r="N237" s="49"/>
      <c r="O237" s="7"/>
    </row>
    <row r="238" spans="1:15" ht="18.75" customHeight="1">
      <c r="A238" s="28"/>
      <c r="B238" s="24"/>
      <c r="C238" s="21"/>
      <c r="D238" s="18"/>
      <c r="E238" s="31"/>
      <c r="F238" s="153"/>
      <c r="H238" s="8">
        <f t="shared" si="22"/>
        <v>0</v>
      </c>
      <c r="I238" s="4">
        <f t="shared" si="23"/>
        <v>0</v>
      </c>
      <c r="J238" s="45"/>
      <c r="K238" s="46"/>
      <c r="L238" s="47"/>
      <c r="M238" s="48"/>
      <c r="N238" s="49"/>
      <c r="O238" s="7"/>
    </row>
    <row r="239" spans="1:15" ht="18.75" customHeight="1">
      <c r="A239" s="28"/>
      <c r="B239" s="24"/>
      <c r="C239" s="21"/>
      <c r="D239" s="18"/>
      <c r="E239" s="31"/>
      <c r="F239" s="153"/>
      <c r="H239" s="8">
        <f t="shared" si="22"/>
        <v>0</v>
      </c>
      <c r="I239" s="4">
        <f t="shared" si="23"/>
        <v>0</v>
      </c>
      <c r="J239" s="45"/>
      <c r="K239" s="46"/>
      <c r="L239" s="47"/>
      <c r="M239" s="48"/>
      <c r="N239" s="49"/>
      <c r="O239" s="7"/>
    </row>
    <row r="240" spans="1:15" ht="18.75" customHeight="1">
      <c r="A240" s="28"/>
      <c r="B240" s="24"/>
      <c r="C240" s="21"/>
      <c r="D240" s="18"/>
      <c r="E240" s="31"/>
      <c r="F240" s="153"/>
      <c r="H240" s="8">
        <f t="shared" si="22"/>
        <v>0</v>
      </c>
      <c r="I240" s="4">
        <f t="shared" si="23"/>
        <v>0</v>
      </c>
      <c r="J240" s="45"/>
      <c r="K240" s="46"/>
      <c r="L240" s="47"/>
      <c r="M240" s="48"/>
      <c r="N240" s="49"/>
      <c r="O240" s="7"/>
    </row>
    <row r="241" spans="1:15" ht="18.75" customHeight="1">
      <c r="A241" s="28"/>
      <c r="B241" s="24"/>
      <c r="C241" s="21"/>
      <c r="D241" s="18"/>
      <c r="E241" s="31"/>
      <c r="F241" s="153"/>
      <c r="H241" s="8">
        <f t="shared" si="22"/>
        <v>0</v>
      </c>
      <c r="I241" s="4">
        <f t="shared" si="23"/>
        <v>0</v>
      </c>
      <c r="J241" s="45"/>
      <c r="K241" s="46"/>
      <c r="L241" s="47"/>
      <c r="M241" s="48"/>
      <c r="N241" s="49"/>
      <c r="O241" s="7"/>
    </row>
    <row r="242" spans="1:15" ht="18.75" customHeight="1">
      <c r="A242" s="28"/>
      <c r="B242" s="24"/>
      <c r="C242" s="21"/>
      <c r="D242" s="18"/>
      <c r="E242" s="31"/>
      <c r="F242" s="153"/>
      <c r="H242" s="8">
        <f t="shared" si="22"/>
        <v>0</v>
      </c>
      <c r="I242" s="4">
        <f t="shared" si="23"/>
        <v>0</v>
      </c>
      <c r="J242" s="45"/>
      <c r="K242" s="46"/>
      <c r="L242" s="47"/>
      <c r="M242" s="48"/>
      <c r="N242" s="49"/>
      <c r="O242" s="7"/>
    </row>
    <row r="243" spans="1:15" ht="18.75" customHeight="1">
      <c r="A243" s="28"/>
      <c r="B243" s="24"/>
      <c r="C243" s="21"/>
      <c r="D243" s="18"/>
      <c r="E243" s="31"/>
      <c r="F243" s="153"/>
      <c r="H243" s="8">
        <f t="shared" si="22"/>
        <v>0</v>
      </c>
      <c r="I243" s="4">
        <f t="shared" si="23"/>
        <v>0</v>
      </c>
      <c r="J243" s="45"/>
      <c r="K243" s="46"/>
      <c r="L243" s="47"/>
      <c r="M243" s="48"/>
      <c r="N243" s="49"/>
      <c r="O243" s="7"/>
    </row>
    <row r="244" spans="1:15" ht="18.75" customHeight="1">
      <c r="A244" s="28"/>
      <c r="B244" s="24"/>
      <c r="C244" s="21"/>
      <c r="D244" s="18"/>
      <c r="E244" s="31"/>
      <c r="F244" s="153"/>
      <c r="H244" s="8">
        <f t="shared" si="22"/>
        <v>0</v>
      </c>
      <c r="I244" s="4">
        <f t="shared" si="23"/>
        <v>0</v>
      </c>
      <c r="J244" s="45"/>
      <c r="K244" s="46"/>
      <c r="L244" s="47"/>
      <c r="M244" s="48"/>
      <c r="N244" s="49"/>
      <c r="O244" s="7"/>
    </row>
    <row r="245" spans="1:15" ht="18.75" customHeight="1">
      <c r="A245" s="28"/>
      <c r="B245" s="24"/>
      <c r="C245" s="21"/>
      <c r="D245" s="18"/>
      <c r="E245" s="31"/>
      <c r="F245" s="153"/>
      <c r="H245" s="8">
        <f t="shared" si="22"/>
        <v>0</v>
      </c>
      <c r="I245" s="4">
        <f t="shared" si="23"/>
        <v>0</v>
      </c>
      <c r="J245" s="45"/>
      <c r="K245" s="46"/>
      <c r="L245" s="47"/>
      <c r="M245" s="48"/>
      <c r="N245" s="49"/>
      <c r="O245" s="7"/>
    </row>
    <row r="246" spans="1:15" ht="18.75" customHeight="1">
      <c r="A246" s="28"/>
      <c r="B246" s="24"/>
      <c r="C246" s="21"/>
      <c r="D246" s="18"/>
      <c r="E246" s="31"/>
      <c r="F246" s="153"/>
      <c r="H246" s="8">
        <f t="shared" si="22"/>
        <v>0</v>
      </c>
      <c r="I246" s="4">
        <f t="shared" si="23"/>
        <v>0</v>
      </c>
      <c r="J246" s="45"/>
      <c r="K246" s="46"/>
      <c r="L246" s="47"/>
      <c r="M246" s="48"/>
      <c r="N246" s="49"/>
      <c r="O246" s="7"/>
    </row>
    <row r="247" spans="1:15" ht="18.75" customHeight="1">
      <c r="A247" s="28"/>
      <c r="B247" s="24"/>
      <c r="C247" s="21"/>
      <c r="D247" s="18"/>
      <c r="E247" s="31"/>
      <c r="F247" s="153"/>
      <c r="H247" s="8">
        <f t="shared" si="22"/>
        <v>0</v>
      </c>
      <c r="I247" s="4">
        <f t="shared" si="23"/>
        <v>0</v>
      </c>
      <c r="J247" s="45"/>
      <c r="K247" s="46"/>
      <c r="L247" s="47"/>
      <c r="M247" s="48"/>
      <c r="N247" s="49"/>
      <c r="O247" s="7"/>
    </row>
    <row r="248" spans="1:15" ht="18.75" customHeight="1">
      <c r="A248" s="28"/>
      <c r="B248" s="24"/>
      <c r="C248" s="21"/>
      <c r="D248" s="18"/>
      <c r="E248" s="31"/>
      <c r="F248" s="153"/>
      <c r="H248" s="8">
        <f t="shared" si="22"/>
        <v>0</v>
      </c>
      <c r="I248" s="4">
        <f t="shared" si="23"/>
        <v>0</v>
      </c>
      <c r="J248" s="45"/>
      <c r="K248" s="46"/>
      <c r="L248" s="47"/>
      <c r="M248" s="48"/>
      <c r="N248" s="49"/>
      <c r="O248" s="7"/>
    </row>
    <row r="249" spans="1:15" ht="18.75" customHeight="1">
      <c r="A249" s="28"/>
      <c r="B249" s="24"/>
      <c r="C249" s="21"/>
      <c r="D249" s="18"/>
      <c r="E249" s="31"/>
      <c r="F249" s="153"/>
      <c r="H249" s="8">
        <f t="shared" si="22"/>
        <v>0</v>
      </c>
      <c r="I249" s="4">
        <f t="shared" si="23"/>
        <v>0</v>
      </c>
      <c r="J249" s="45"/>
      <c r="K249" s="46"/>
      <c r="L249" s="47"/>
      <c r="M249" s="48"/>
      <c r="N249" s="49"/>
      <c r="O249" s="7"/>
    </row>
    <row r="250" spans="1:15" ht="18.75" customHeight="1">
      <c r="A250" s="28"/>
      <c r="B250" s="24"/>
      <c r="C250" s="21"/>
      <c r="D250" s="18"/>
      <c r="E250" s="31"/>
      <c r="F250" s="153"/>
      <c r="H250" s="8">
        <f t="shared" si="22"/>
        <v>0</v>
      </c>
      <c r="I250" s="4">
        <f t="shared" si="23"/>
        <v>0</v>
      </c>
      <c r="J250" s="45"/>
      <c r="K250" s="46"/>
      <c r="L250" s="47"/>
      <c r="M250" s="48"/>
      <c r="N250" s="49"/>
      <c r="O250" s="7"/>
    </row>
    <row r="251" spans="1:15" ht="18.75" customHeight="1">
      <c r="A251" s="28"/>
      <c r="B251" s="24"/>
      <c r="C251" s="21"/>
      <c r="D251" s="18"/>
      <c r="E251" s="31"/>
      <c r="F251" s="153"/>
      <c r="H251" s="8">
        <f t="shared" si="22"/>
        <v>0</v>
      </c>
      <c r="I251" s="4">
        <f t="shared" si="23"/>
        <v>0</v>
      </c>
      <c r="J251" s="45"/>
      <c r="K251" s="46"/>
      <c r="L251" s="47"/>
      <c r="M251" s="48"/>
      <c r="N251" s="49"/>
      <c r="O251" s="7"/>
    </row>
    <row r="252" spans="1:15" ht="18.75" customHeight="1">
      <c r="A252" s="28"/>
      <c r="B252" s="24"/>
      <c r="C252" s="21"/>
      <c r="D252" s="18"/>
      <c r="E252" s="31"/>
      <c r="F252" s="153"/>
      <c r="H252" s="8">
        <f t="shared" si="22"/>
        <v>0</v>
      </c>
      <c r="I252" s="4">
        <f t="shared" si="23"/>
        <v>0</v>
      </c>
      <c r="J252" s="45"/>
      <c r="K252" s="46"/>
      <c r="L252" s="47"/>
      <c r="M252" s="48"/>
      <c r="N252" s="49"/>
      <c r="O252" s="7"/>
    </row>
    <row r="253" spans="1:15" ht="18.75" customHeight="1">
      <c r="A253" s="28"/>
      <c r="B253" s="24"/>
      <c r="C253" s="21"/>
      <c r="D253" s="18"/>
      <c r="E253" s="31"/>
      <c r="F253" s="153"/>
      <c r="H253" s="8">
        <f t="shared" si="22"/>
        <v>0</v>
      </c>
      <c r="I253" s="4">
        <f t="shared" si="23"/>
        <v>0</v>
      </c>
      <c r="J253" s="45"/>
      <c r="K253" s="46"/>
      <c r="L253" s="47"/>
      <c r="M253" s="48"/>
      <c r="N253" s="49"/>
      <c r="O253" s="7"/>
    </row>
    <row r="254" spans="1:15" ht="18.75" customHeight="1">
      <c r="A254" s="28"/>
      <c r="B254" s="24"/>
      <c r="C254" s="21"/>
      <c r="D254" s="18"/>
      <c r="E254" s="31"/>
      <c r="F254" s="153"/>
      <c r="H254" s="8">
        <f t="shared" si="22"/>
        <v>0</v>
      </c>
      <c r="I254" s="4">
        <f t="shared" si="23"/>
        <v>0</v>
      </c>
      <c r="J254" s="45"/>
      <c r="K254" s="46"/>
      <c r="L254" s="47"/>
      <c r="M254" s="48"/>
      <c r="N254" s="49"/>
      <c r="O254" s="7"/>
    </row>
    <row r="255" spans="1:15" ht="18.75" customHeight="1">
      <c r="A255" s="28"/>
      <c r="B255" s="24"/>
      <c r="C255" s="21"/>
      <c r="D255" s="18"/>
      <c r="E255" s="31"/>
      <c r="F255" s="153"/>
      <c r="H255" s="8">
        <f t="shared" si="22"/>
        <v>0</v>
      </c>
      <c r="I255" s="4">
        <f t="shared" si="23"/>
        <v>0</v>
      </c>
      <c r="J255" s="45"/>
      <c r="K255" s="46"/>
      <c r="L255" s="47"/>
      <c r="M255" s="48"/>
      <c r="N255" s="49"/>
      <c r="O255" s="7"/>
    </row>
    <row r="256" spans="1:15" ht="18.75" customHeight="1">
      <c r="A256" s="28"/>
      <c r="B256" s="24"/>
      <c r="C256" s="21"/>
      <c r="D256" s="18"/>
      <c r="E256" s="31"/>
      <c r="F256" s="153"/>
      <c r="H256" s="8">
        <f t="shared" si="22"/>
        <v>0</v>
      </c>
      <c r="I256" s="4">
        <f t="shared" si="23"/>
        <v>0</v>
      </c>
      <c r="J256" s="45"/>
      <c r="K256" s="46"/>
      <c r="L256" s="47"/>
      <c r="M256" s="48"/>
      <c r="N256" s="49"/>
      <c r="O256" s="7"/>
    </row>
    <row r="257" spans="1:15" ht="18.75" customHeight="1">
      <c r="A257" s="28"/>
      <c r="B257" s="24"/>
      <c r="C257" s="21"/>
      <c r="D257" s="18"/>
      <c r="E257" s="31"/>
      <c r="F257" s="153"/>
      <c r="H257" s="8">
        <f t="shared" si="22"/>
        <v>0</v>
      </c>
      <c r="I257" s="4">
        <f t="shared" si="23"/>
        <v>0</v>
      </c>
      <c r="J257" s="45"/>
      <c r="K257" s="46"/>
      <c r="L257" s="47"/>
      <c r="M257" s="48"/>
      <c r="N257" s="49"/>
      <c r="O257" s="7"/>
    </row>
    <row r="258" spans="1:15" ht="18.75" customHeight="1">
      <c r="A258" s="28"/>
      <c r="B258" s="24"/>
      <c r="C258" s="21"/>
      <c r="D258" s="18"/>
      <c r="E258" s="31"/>
      <c r="F258" s="153"/>
      <c r="H258" s="8">
        <f t="shared" si="22"/>
        <v>0</v>
      </c>
      <c r="I258" s="4">
        <f t="shared" si="23"/>
        <v>0</v>
      </c>
      <c r="J258" s="45"/>
      <c r="K258" s="46"/>
      <c r="L258" s="47"/>
      <c r="M258" s="48"/>
      <c r="N258" s="49"/>
      <c r="O258" s="7"/>
    </row>
    <row r="259" spans="1:15" ht="18.75" customHeight="1">
      <c r="A259" s="28"/>
      <c r="B259" s="24"/>
      <c r="C259" s="21"/>
      <c r="D259" s="18"/>
      <c r="E259" s="31"/>
      <c r="F259" s="153"/>
      <c r="H259" s="8">
        <f t="shared" si="22"/>
        <v>0</v>
      </c>
      <c r="I259" s="4">
        <f t="shared" si="23"/>
        <v>0</v>
      </c>
      <c r="J259" s="45"/>
      <c r="K259" s="46"/>
      <c r="L259" s="47"/>
      <c r="M259" s="48"/>
      <c r="N259" s="49"/>
      <c r="O259" s="7"/>
    </row>
    <row r="260" spans="1:15" ht="18.75" customHeight="1">
      <c r="A260" s="28"/>
      <c r="B260" s="24"/>
      <c r="C260" s="21"/>
      <c r="D260" s="18"/>
      <c r="E260" s="31"/>
      <c r="F260" s="153"/>
      <c r="H260" s="8">
        <f t="shared" si="22"/>
        <v>0</v>
      </c>
      <c r="I260" s="4">
        <f t="shared" si="23"/>
        <v>0</v>
      </c>
      <c r="J260" s="45"/>
      <c r="K260" s="46"/>
      <c r="L260" s="47"/>
      <c r="M260" s="48"/>
      <c r="N260" s="49"/>
      <c r="O260" s="7"/>
    </row>
    <row r="261" spans="1:15" ht="18.75" customHeight="1">
      <c r="A261" s="28"/>
      <c r="B261" s="24"/>
      <c r="C261" s="21"/>
      <c r="D261" s="18"/>
      <c r="E261" s="31"/>
      <c r="F261" s="153"/>
      <c r="H261" s="8">
        <f t="shared" si="22"/>
        <v>0</v>
      </c>
      <c r="I261" s="4">
        <f t="shared" si="23"/>
        <v>0</v>
      </c>
      <c r="J261" s="45"/>
      <c r="K261" s="46"/>
      <c r="L261" s="47"/>
      <c r="M261" s="48"/>
      <c r="N261" s="49"/>
      <c r="O261" s="7"/>
    </row>
    <row r="262" spans="1:15" ht="18.75" customHeight="1">
      <c r="A262" s="28"/>
      <c r="B262" s="24"/>
      <c r="C262" s="21"/>
      <c r="D262" s="18"/>
      <c r="E262" s="31"/>
      <c r="F262" s="153"/>
      <c r="H262" s="8">
        <f t="shared" si="22"/>
        <v>0</v>
      </c>
      <c r="I262" s="4">
        <f t="shared" si="23"/>
        <v>0</v>
      </c>
      <c r="J262" s="45"/>
      <c r="K262" s="46"/>
      <c r="L262" s="47"/>
      <c r="M262" s="48"/>
      <c r="N262" s="49"/>
      <c r="O262" s="7"/>
    </row>
    <row r="263" spans="1:15" ht="18.75" customHeight="1">
      <c r="A263" s="28"/>
      <c r="B263" s="24"/>
      <c r="C263" s="21"/>
      <c r="D263" s="18"/>
      <c r="E263" s="31"/>
      <c r="F263" s="153"/>
      <c r="H263" s="8">
        <f t="shared" si="22"/>
        <v>0</v>
      </c>
      <c r="I263" s="4">
        <f t="shared" si="23"/>
        <v>0</v>
      </c>
      <c r="J263" s="45"/>
      <c r="K263" s="46"/>
      <c r="L263" s="47"/>
      <c r="M263" s="48"/>
      <c r="N263" s="49"/>
      <c r="O263" s="7"/>
    </row>
    <row r="264" spans="1:15" ht="18.75" customHeight="1">
      <c r="A264" s="28"/>
      <c r="B264" s="24"/>
      <c r="C264" s="21"/>
      <c r="D264" s="18"/>
      <c r="E264" s="31"/>
      <c r="F264" s="153"/>
      <c r="H264" s="8">
        <f t="shared" si="22"/>
        <v>0</v>
      </c>
      <c r="I264" s="4">
        <f t="shared" si="23"/>
        <v>0</v>
      </c>
      <c r="J264" s="45"/>
      <c r="K264" s="46"/>
      <c r="L264" s="47"/>
      <c r="M264" s="48"/>
      <c r="N264" s="49"/>
      <c r="O264" s="7"/>
    </row>
    <row r="265" spans="1:15" ht="18.75" customHeight="1">
      <c r="A265" s="28"/>
      <c r="B265" s="24"/>
      <c r="C265" s="21"/>
      <c r="D265" s="18"/>
      <c r="E265" s="31"/>
      <c r="F265" s="153"/>
      <c r="H265" s="8">
        <f t="shared" si="22"/>
        <v>0</v>
      </c>
      <c r="I265" s="4">
        <f t="shared" si="23"/>
        <v>0</v>
      </c>
      <c r="J265" s="45"/>
      <c r="K265" s="46"/>
      <c r="L265" s="47"/>
      <c r="M265" s="48"/>
      <c r="N265" s="49"/>
      <c r="O265" s="7"/>
    </row>
    <row r="266" spans="1:15" ht="18.75" customHeight="1">
      <c r="A266" s="28"/>
      <c r="B266" s="24"/>
      <c r="C266" s="21"/>
      <c r="D266" s="18"/>
      <c r="E266" s="31"/>
      <c r="F266" s="153"/>
      <c r="H266" s="8">
        <f aca="true" t="shared" si="24" ref="H266:H300">A266</f>
        <v>0</v>
      </c>
      <c r="I266" s="4">
        <f aca="true" t="shared" si="25" ref="I266:I300">B266</f>
        <v>0</v>
      </c>
      <c r="J266" s="45"/>
      <c r="K266" s="46"/>
      <c r="L266" s="47"/>
      <c r="M266" s="48"/>
      <c r="N266" s="49"/>
      <c r="O266" s="7"/>
    </row>
    <row r="267" spans="1:15" ht="18.75" customHeight="1">
      <c r="A267" s="28"/>
      <c r="B267" s="24"/>
      <c r="C267" s="21"/>
      <c r="D267" s="18"/>
      <c r="E267" s="31"/>
      <c r="F267" s="153"/>
      <c r="H267" s="8">
        <f t="shared" si="24"/>
        <v>0</v>
      </c>
      <c r="I267" s="4">
        <f t="shared" si="25"/>
        <v>0</v>
      </c>
      <c r="J267" s="45"/>
      <c r="K267" s="46"/>
      <c r="L267" s="47"/>
      <c r="M267" s="48"/>
      <c r="N267" s="49"/>
      <c r="O267" s="7"/>
    </row>
    <row r="268" spans="1:15" ht="18.75" customHeight="1">
      <c r="A268" s="28"/>
      <c r="B268" s="24"/>
      <c r="C268" s="21"/>
      <c r="D268" s="18"/>
      <c r="E268" s="31"/>
      <c r="F268" s="153"/>
      <c r="H268" s="8">
        <f t="shared" si="24"/>
        <v>0</v>
      </c>
      <c r="I268" s="4">
        <f t="shared" si="25"/>
        <v>0</v>
      </c>
      <c r="J268" s="45"/>
      <c r="K268" s="46"/>
      <c r="L268" s="47"/>
      <c r="M268" s="48"/>
      <c r="N268" s="49"/>
      <c r="O268" s="7"/>
    </row>
    <row r="269" spans="1:15" ht="18.75" customHeight="1">
      <c r="A269" s="28"/>
      <c r="B269" s="24"/>
      <c r="C269" s="21"/>
      <c r="D269" s="18"/>
      <c r="E269" s="31"/>
      <c r="F269" s="153"/>
      <c r="H269" s="8">
        <f t="shared" si="24"/>
        <v>0</v>
      </c>
      <c r="I269" s="4">
        <f t="shared" si="25"/>
        <v>0</v>
      </c>
      <c r="J269" s="45"/>
      <c r="K269" s="46"/>
      <c r="L269" s="47"/>
      <c r="M269" s="48"/>
      <c r="N269" s="49"/>
      <c r="O269" s="7"/>
    </row>
    <row r="270" spans="1:15" ht="18.75" customHeight="1">
      <c r="A270" s="28"/>
      <c r="B270" s="24"/>
      <c r="C270" s="21"/>
      <c r="D270" s="18"/>
      <c r="E270" s="31"/>
      <c r="F270" s="153"/>
      <c r="H270" s="8">
        <f t="shared" si="24"/>
        <v>0</v>
      </c>
      <c r="I270" s="4">
        <f t="shared" si="25"/>
        <v>0</v>
      </c>
      <c r="J270" s="45"/>
      <c r="K270" s="46"/>
      <c r="L270" s="47"/>
      <c r="M270" s="48"/>
      <c r="N270" s="49"/>
      <c r="O270" s="7"/>
    </row>
    <row r="271" spans="1:15" ht="18.75" customHeight="1">
      <c r="A271" s="28"/>
      <c r="B271" s="24"/>
      <c r="C271" s="21"/>
      <c r="D271" s="18"/>
      <c r="E271" s="31"/>
      <c r="F271" s="153"/>
      <c r="H271" s="8">
        <f t="shared" si="24"/>
        <v>0</v>
      </c>
      <c r="I271" s="4">
        <f t="shared" si="25"/>
        <v>0</v>
      </c>
      <c r="J271" s="45"/>
      <c r="K271" s="46"/>
      <c r="L271" s="47"/>
      <c r="M271" s="48"/>
      <c r="N271" s="49"/>
      <c r="O271" s="7"/>
    </row>
    <row r="272" spans="1:15" ht="18.75" customHeight="1">
      <c r="A272" s="28"/>
      <c r="B272" s="24"/>
      <c r="C272" s="21"/>
      <c r="D272" s="18"/>
      <c r="E272" s="31"/>
      <c r="F272" s="153"/>
      <c r="H272" s="8">
        <f t="shared" si="24"/>
        <v>0</v>
      </c>
      <c r="I272" s="4">
        <f t="shared" si="25"/>
        <v>0</v>
      </c>
      <c r="J272" s="45"/>
      <c r="K272" s="46"/>
      <c r="L272" s="47"/>
      <c r="M272" s="48"/>
      <c r="N272" s="49"/>
      <c r="O272" s="7"/>
    </row>
    <row r="273" spans="1:15" ht="18.75" customHeight="1">
      <c r="A273" s="28"/>
      <c r="B273" s="24"/>
      <c r="C273" s="21"/>
      <c r="D273" s="18"/>
      <c r="E273" s="31"/>
      <c r="F273" s="153"/>
      <c r="H273" s="8">
        <f t="shared" si="24"/>
        <v>0</v>
      </c>
      <c r="I273" s="4">
        <f t="shared" si="25"/>
        <v>0</v>
      </c>
      <c r="J273" s="45"/>
      <c r="K273" s="46"/>
      <c r="L273" s="47"/>
      <c r="M273" s="48"/>
      <c r="N273" s="49"/>
      <c r="O273" s="7"/>
    </row>
    <row r="274" spans="1:15" ht="18.75" customHeight="1">
      <c r="A274" s="28"/>
      <c r="B274" s="24"/>
      <c r="C274" s="21"/>
      <c r="D274" s="18"/>
      <c r="E274" s="31"/>
      <c r="F274" s="153"/>
      <c r="H274" s="8">
        <f t="shared" si="24"/>
        <v>0</v>
      </c>
      <c r="I274" s="4">
        <f t="shared" si="25"/>
        <v>0</v>
      </c>
      <c r="J274" s="45"/>
      <c r="K274" s="46"/>
      <c r="L274" s="47"/>
      <c r="M274" s="48"/>
      <c r="N274" s="49"/>
      <c r="O274" s="7"/>
    </row>
    <row r="275" spans="1:15" ht="18.75" customHeight="1">
      <c r="A275" s="28"/>
      <c r="B275" s="24"/>
      <c r="C275" s="21"/>
      <c r="D275" s="18"/>
      <c r="E275" s="31"/>
      <c r="F275" s="153"/>
      <c r="H275" s="8">
        <f t="shared" si="24"/>
        <v>0</v>
      </c>
      <c r="I275" s="4">
        <f t="shared" si="25"/>
        <v>0</v>
      </c>
      <c r="J275" s="45"/>
      <c r="K275" s="46"/>
      <c r="L275" s="47"/>
      <c r="M275" s="48"/>
      <c r="N275" s="49"/>
      <c r="O275" s="7"/>
    </row>
    <row r="276" spans="1:15" ht="18.75" customHeight="1">
      <c r="A276" s="28"/>
      <c r="B276" s="24"/>
      <c r="C276" s="21"/>
      <c r="D276" s="18"/>
      <c r="E276" s="31"/>
      <c r="F276" s="153"/>
      <c r="H276" s="8">
        <f t="shared" si="24"/>
        <v>0</v>
      </c>
      <c r="I276" s="4">
        <f t="shared" si="25"/>
        <v>0</v>
      </c>
      <c r="J276" s="45"/>
      <c r="K276" s="46"/>
      <c r="L276" s="47"/>
      <c r="M276" s="48"/>
      <c r="N276" s="49"/>
      <c r="O276" s="7"/>
    </row>
    <row r="277" spans="1:15" ht="18.75" customHeight="1">
      <c r="A277" s="28"/>
      <c r="B277" s="24"/>
      <c r="C277" s="21"/>
      <c r="D277" s="18"/>
      <c r="E277" s="31"/>
      <c r="F277" s="153"/>
      <c r="H277" s="8">
        <f t="shared" si="24"/>
        <v>0</v>
      </c>
      <c r="I277" s="4">
        <f t="shared" si="25"/>
        <v>0</v>
      </c>
      <c r="J277" s="45"/>
      <c r="K277" s="46"/>
      <c r="L277" s="47"/>
      <c r="M277" s="48"/>
      <c r="N277" s="49"/>
      <c r="O277" s="7"/>
    </row>
    <row r="278" spans="1:15" ht="18.75" customHeight="1">
      <c r="A278" s="28"/>
      <c r="B278" s="24"/>
      <c r="C278" s="21"/>
      <c r="D278" s="18"/>
      <c r="E278" s="31"/>
      <c r="F278" s="153"/>
      <c r="H278" s="8">
        <f t="shared" si="24"/>
        <v>0</v>
      </c>
      <c r="I278" s="4">
        <f t="shared" si="25"/>
        <v>0</v>
      </c>
      <c r="J278" s="45"/>
      <c r="K278" s="46"/>
      <c r="L278" s="47"/>
      <c r="M278" s="48"/>
      <c r="N278" s="49"/>
      <c r="O278" s="7"/>
    </row>
    <row r="279" spans="1:15" ht="18.75" customHeight="1">
      <c r="A279" s="28"/>
      <c r="B279" s="24"/>
      <c r="C279" s="21"/>
      <c r="D279" s="18"/>
      <c r="E279" s="31"/>
      <c r="F279" s="153"/>
      <c r="H279" s="8">
        <f t="shared" si="24"/>
        <v>0</v>
      </c>
      <c r="I279" s="4">
        <f t="shared" si="25"/>
        <v>0</v>
      </c>
      <c r="J279" s="45"/>
      <c r="K279" s="46"/>
      <c r="L279" s="47"/>
      <c r="M279" s="48"/>
      <c r="N279" s="49"/>
      <c r="O279" s="7"/>
    </row>
    <row r="280" spans="1:15" ht="18.75" customHeight="1">
      <c r="A280" s="28"/>
      <c r="B280" s="24"/>
      <c r="C280" s="21"/>
      <c r="D280" s="18"/>
      <c r="E280" s="31"/>
      <c r="F280" s="153"/>
      <c r="H280" s="8">
        <f t="shared" si="24"/>
        <v>0</v>
      </c>
      <c r="I280" s="4">
        <f t="shared" si="25"/>
        <v>0</v>
      </c>
      <c r="J280" s="45"/>
      <c r="K280" s="46"/>
      <c r="L280" s="47"/>
      <c r="M280" s="48"/>
      <c r="N280" s="49"/>
      <c r="O280" s="7"/>
    </row>
    <row r="281" spans="1:15" ht="18.75" customHeight="1">
      <c r="A281" s="28"/>
      <c r="B281" s="24"/>
      <c r="C281" s="21"/>
      <c r="D281" s="18"/>
      <c r="E281" s="31"/>
      <c r="F281" s="153"/>
      <c r="H281" s="8">
        <f t="shared" si="24"/>
        <v>0</v>
      </c>
      <c r="I281" s="4">
        <f t="shared" si="25"/>
        <v>0</v>
      </c>
      <c r="J281" s="45"/>
      <c r="K281" s="46"/>
      <c r="L281" s="47"/>
      <c r="M281" s="48"/>
      <c r="N281" s="49"/>
      <c r="O281" s="7"/>
    </row>
    <row r="282" spans="1:15" ht="18.75" customHeight="1">
      <c r="A282" s="28"/>
      <c r="B282" s="24"/>
      <c r="C282" s="21"/>
      <c r="D282" s="18"/>
      <c r="E282" s="31"/>
      <c r="F282" s="153"/>
      <c r="H282" s="8">
        <f t="shared" si="24"/>
        <v>0</v>
      </c>
      <c r="I282" s="4">
        <f t="shared" si="25"/>
        <v>0</v>
      </c>
      <c r="J282" s="45"/>
      <c r="K282" s="46"/>
      <c r="L282" s="47"/>
      <c r="M282" s="48"/>
      <c r="N282" s="49"/>
      <c r="O282" s="7"/>
    </row>
    <row r="283" spans="1:15" ht="18.75" customHeight="1">
      <c r="A283" s="28"/>
      <c r="B283" s="24"/>
      <c r="C283" s="21"/>
      <c r="D283" s="18"/>
      <c r="E283" s="31"/>
      <c r="F283" s="153"/>
      <c r="H283" s="8">
        <f t="shared" si="24"/>
        <v>0</v>
      </c>
      <c r="I283" s="4">
        <f t="shared" si="25"/>
        <v>0</v>
      </c>
      <c r="J283" s="45"/>
      <c r="K283" s="46"/>
      <c r="L283" s="47"/>
      <c r="M283" s="48"/>
      <c r="N283" s="49"/>
      <c r="O283" s="7"/>
    </row>
    <row r="284" spans="1:15" ht="18.75" customHeight="1">
      <c r="A284" s="28"/>
      <c r="B284" s="24"/>
      <c r="C284" s="21"/>
      <c r="D284" s="18"/>
      <c r="E284" s="31"/>
      <c r="F284" s="153"/>
      <c r="H284" s="8">
        <f t="shared" si="24"/>
        <v>0</v>
      </c>
      <c r="I284" s="4">
        <f t="shared" si="25"/>
        <v>0</v>
      </c>
      <c r="J284" s="45"/>
      <c r="K284" s="46"/>
      <c r="L284" s="47"/>
      <c r="M284" s="48"/>
      <c r="N284" s="49"/>
      <c r="O284" s="7"/>
    </row>
    <row r="285" spans="1:15" ht="18.75" customHeight="1">
      <c r="A285" s="28"/>
      <c r="B285" s="24"/>
      <c r="C285" s="21"/>
      <c r="D285" s="18"/>
      <c r="E285" s="31"/>
      <c r="F285" s="153"/>
      <c r="H285" s="8">
        <f t="shared" si="24"/>
        <v>0</v>
      </c>
      <c r="I285" s="4">
        <f t="shared" si="25"/>
        <v>0</v>
      </c>
      <c r="J285" s="45"/>
      <c r="K285" s="46"/>
      <c r="L285" s="47"/>
      <c r="M285" s="48"/>
      <c r="N285" s="49"/>
      <c r="O285" s="7"/>
    </row>
    <row r="286" spans="1:15" ht="18.75" customHeight="1">
      <c r="A286" s="28"/>
      <c r="B286" s="24"/>
      <c r="C286" s="21"/>
      <c r="D286" s="18"/>
      <c r="E286" s="31"/>
      <c r="F286" s="153"/>
      <c r="H286" s="8">
        <f t="shared" si="24"/>
        <v>0</v>
      </c>
      <c r="I286" s="4">
        <f t="shared" si="25"/>
        <v>0</v>
      </c>
      <c r="J286" s="45"/>
      <c r="K286" s="46"/>
      <c r="L286" s="47"/>
      <c r="M286" s="48"/>
      <c r="N286" s="49"/>
      <c r="O286" s="7"/>
    </row>
    <row r="287" spans="1:15" ht="18.75" customHeight="1">
      <c r="A287" s="28"/>
      <c r="B287" s="24"/>
      <c r="C287" s="21"/>
      <c r="D287" s="18"/>
      <c r="E287" s="31"/>
      <c r="F287" s="153"/>
      <c r="H287" s="8">
        <f t="shared" si="24"/>
        <v>0</v>
      </c>
      <c r="I287" s="4">
        <f t="shared" si="25"/>
        <v>0</v>
      </c>
      <c r="J287" s="45"/>
      <c r="K287" s="46"/>
      <c r="L287" s="47"/>
      <c r="M287" s="48"/>
      <c r="N287" s="49"/>
      <c r="O287" s="7"/>
    </row>
    <row r="288" spans="1:15" ht="18.75" customHeight="1">
      <c r="A288" s="28"/>
      <c r="B288" s="24"/>
      <c r="C288" s="21"/>
      <c r="D288" s="18"/>
      <c r="E288" s="31"/>
      <c r="F288" s="153"/>
      <c r="H288" s="8">
        <f t="shared" si="24"/>
        <v>0</v>
      </c>
      <c r="I288" s="4">
        <f t="shared" si="25"/>
        <v>0</v>
      </c>
      <c r="J288" s="45"/>
      <c r="K288" s="46"/>
      <c r="L288" s="47"/>
      <c r="M288" s="48"/>
      <c r="N288" s="49"/>
      <c r="O288" s="7"/>
    </row>
    <row r="289" spans="1:15" ht="18.75" customHeight="1">
      <c r="A289" s="28"/>
      <c r="B289" s="24"/>
      <c r="C289" s="21"/>
      <c r="D289" s="18"/>
      <c r="E289" s="31"/>
      <c r="F289" s="153"/>
      <c r="H289" s="8">
        <f t="shared" si="24"/>
        <v>0</v>
      </c>
      <c r="I289" s="4">
        <f t="shared" si="25"/>
        <v>0</v>
      </c>
      <c r="J289" s="45"/>
      <c r="K289" s="46"/>
      <c r="L289" s="47"/>
      <c r="M289" s="48"/>
      <c r="N289" s="49"/>
      <c r="O289" s="7"/>
    </row>
    <row r="290" spans="1:15" ht="18.75" customHeight="1">
      <c r="A290" s="28"/>
      <c r="B290" s="24"/>
      <c r="C290" s="21"/>
      <c r="D290" s="18"/>
      <c r="E290" s="31"/>
      <c r="F290" s="153"/>
      <c r="H290" s="8">
        <f t="shared" si="24"/>
        <v>0</v>
      </c>
      <c r="I290" s="4">
        <f t="shared" si="25"/>
        <v>0</v>
      </c>
      <c r="J290" s="45"/>
      <c r="K290" s="46"/>
      <c r="L290" s="47"/>
      <c r="M290" s="48"/>
      <c r="N290" s="49"/>
      <c r="O290" s="7"/>
    </row>
    <row r="291" spans="1:15" ht="18.75" customHeight="1">
      <c r="A291" s="28"/>
      <c r="B291" s="24"/>
      <c r="C291" s="21"/>
      <c r="D291" s="18"/>
      <c r="E291" s="31"/>
      <c r="F291" s="153"/>
      <c r="H291" s="8">
        <f t="shared" si="24"/>
        <v>0</v>
      </c>
      <c r="I291" s="4">
        <f t="shared" si="25"/>
        <v>0</v>
      </c>
      <c r="J291" s="45"/>
      <c r="K291" s="46"/>
      <c r="L291" s="47"/>
      <c r="M291" s="48"/>
      <c r="N291" s="49"/>
      <c r="O291" s="7"/>
    </row>
    <row r="292" spans="1:15" ht="18.75" customHeight="1">
      <c r="A292" s="28"/>
      <c r="B292" s="24"/>
      <c r="C292" s="21"/>
      <c r="D292" s="18"/>
      <c r="E292" s="31"/>
      <c r="F292" s="153"/>
      <c r="H292" s="8">
        <f t="shared" si="24"/>
        <v>0</v>
      </c>
      <c r="I292" s="4">
        <f t="shared" si="25"/>
        <v>0</v>
      </c>
      <c r="J292" s="45"/>
      <c r="K292" s="46"/>
      <c r="L292" s="47"/>
      <c r="M292" s="48"/>
      <c r="N292" s="49"/>
      <c r="O292" s="7"/>
    </row>
    <row r="293" spans="1:15" ht="18.75" customHeight="1">
      <c r="A293" s="28"/>
      <c r="B293" s="24"/>
      <c r="C293" s="21"/>
      <c r="D293" s="18"/>
      <c r="E293" s="31"/>
      <c r="F293" s="153"/>
      <c r="H293" s="8">
        <f t="shared" si="24"/>
        <v>0</v>
      </c>
      <c r="I293" s="4">
        <f t="shared" si="25"/>
        <v>0</v>
      </c>
      <c r="J293" s="45"/>
      <c r="K293" s="46"/>
      <c r="L293" s="47"/>
      <c r="M293" s="48"/>
      <c r="N293" s="49"/>
      <c r="O293" s="7"/>
    </row>
    <row r="294" spans="1:15" ht="18.75" customHeight="1">
      <c r="A294" s="28"/>
      <c r="B294" s="24"/>
      <c r="C294" s="21"/>
      <c r="D294" s="18"/>
      <c r="E294" s="31"/>
      <c r="F294" s="153"/>
      <c r="H294" s="8">
        <f t="shared" si="24"/>
        <v>0</v>
      </c>
      <c r="I294" s="4">
        <f t="shared" si="25"/>
        <v>0</v>
      </c>
      <c r="J294" s="45"/>
      <c r="K294" s="46"/>
      <c r="L294" s="47"/>
      <c r="M294" s="48"/>
      <c r="N294" s="49"/>
      <c r="O294" s="7"/>
    </row>
    <row r="295" spans="1:15" ht="18.75" customHeight="1">
      <c r="A295" s="28"/>
      <c r="B295" s="24"/>
      <c r="C295" s="21"/>
      <c r="D295" s="18"/>
      <c r="E295" s="31"/>
      <c r="F295" s="153"/>
      <c r="H295" s="8">
        <f t="shared" si="24"/>
        <v>0</v>
      </c>
      <c r="I295" s="4">
        <f t="shared" si="25"/>
        <v>0</v>
      </c>
      <c r="J295" s="45"/>
      <c r="K295" s="46"/>
      <c r="L295" s="47"/>
      <c r="M295" s="48"/>
      <c r="N295" s="49"/>
      <c r="O295" s="7"/>
    </row>
    <row r="296" spans="1:15" ht="18.75" customHeight="1">
      <c r="A296" s="28"/>
      <c r="B296" s="24"/>
      <c r="C296" s="21"/>
      <c r="D296" s="18"/>
      <c r="E296" s="31"/>
      <c r="F296" s="153"/>
      <c r="H296" s="8">
        <f t="shared" si="24"/>
        <v>0</v>
      </c>
      <c r="I296" s="4">
        <f t="shared" si="25"/>
        <v>0</v>
      </c>
      <c r="J296" s="45"/>
      <c r="K296" s="46"/>
      <c r="L296" s="47"/>
      <c r="M296" s="48"/>
      <c r="N296" s="49"/>
      <c r="O296" s="7"/>
    </row>
    <row r="297" spans="1:15" ht="18.75" customHeight="1">
      <c r="A297" s="28"/>
      <c r="B297" s="24"/>
      <c r="C297" s="21"/>
      <c r="D297" s="18"/>
      <c r="E297" s="31"/>
      <c r="F297" s="153"/>
      <c r="H297" s="8">
        <f t="shared" si="24"/>
        <v>0</v>
      </c>
      <c r="I297" s="4">
        <f t="shared" si="25"/>
        <v>0</v>
      </c>
      <c r="J297" s="45"/>
      <c r="K297" s="46"/>
      <c r="L297" s="47"/>
      <c r="M297" s="48"/>
      <c r="N297" s="49"/>
      <c r="O297" s="7"/>
    </row>
    <row r="298" spans="1:15" ht="18.75" customHeight="1">
      <c r="A298" s="28"/>
      <c r="B298" s="24"/>
      <c r="C298" s="21"/>
      <c r="D298" s="18"/>
      <c r="E298" s="31"/>
      <c r="F298" s="153"/>
      <c r="H298" s="8">
        <f t="shared" si="24"/>
        <v>0</v>
      </c>
      <c r="I298" s="4">
        <f t="shared" si="25"/>
        <v>0</v>
      </c>
      <c r="J298" s="45"/>
      <c r="K298" s="46"/>
      <c r="L298" s="47"/>
      <c r="M298" s="48"/>
      <c r="N298" s="49"/>
      <c r="O298" s="7"/>
    </row>
    <row r="299" spans="1:15" ht="18.75" customHeight="1">
      <c r="A299" s="28"/>
      <c r="B299" s="24"/>
      <c r="C299" s="21"/>
      <c r="D299" s="18"/>
      <c r="E299" s="31"/>
      <c r="F299" s="153"/>
      <c r="H299" s="8">
        <f t="shared" si="24"/>
        <v>0</v>
      </c>
      <c r="I299" s="4">
        <f t="shared" si="25"/>
        <v>0</v>
      </c>
      <c r="J299" s="45"/>
      <c r="K299" s="46"/>
      <c r="L299" s="47"/>
      <c r="M299" s="48"/>
      <c r="N299" s="49"/>
      <c r="O299" s="7"/>
    </row>
    <row r="300" spans="1:15" ht="18.75" customHeight="1">
      <c r="A300" s="28"/>
      <c r="B300" s="24"/>
      <c r="C300" s="21"/>
      <c r="D300" s="18"/>
      <c r="E300" s="31"/>
      <c r="F300" s="153"/>
      <c r="H300" s="8">
        <f t="shared" si="24"/>
        <v>0</v>
      </c>
      <c r="I300" s="4">
        <f t="shared" si="25"/>
        <v>0</v>
      </c>
      <c r="J300" s="45"/>
      <c r="K300" s="46"/>
      <c r="L300" s="47">
        <v>150</v>
      </c>
      <c r="M300" s="48"/>
      <c r="N300" s="49"/>
      <c r="O300" s="7">
        <v>1200</v>
      </c>
    </row>
    <row r="301" spans="1:15" ht="18.75" customHeight="1">
      <c r="A301" s="28"/>
      <c r="B301" s="24"/>
      <c r="C301" s="21"/>
      <c r="D301" s="18"/>
      <c r="E301" s="31"/>
      <c r="F301" s="153"/>
      <c r="H301" s="8"/>
      <c r="I301" s="4"/>
      <c r="J301" s="45"/>
      <c r="K301" s="46"/>
      <c r="L301" s="47"/>
      <c r="M301" s="48"/>
      <c r="N301" s="49"/>
      <c r="O301" s="1"/>
    </row>
    <row r="302" spans="1:15" ht="18.75" customHeight="1">
      <c r="A302" s="28"/>
      <c r="B302" s="24"/>
      <c r="C302" s="21"/>
      <c r="D302" s="18"/>
      <c r="E302" s="31"/>
      <c r="F302" s="153"/>
      <c r="G302" s="154"/>
      <c r="H302" s="8"/>
      <c r="I302" s="4"/>
      <c r="J302" s="53"/>
      <c r="K302" s="54"/>
      <c r="L302" s="55"/>
      <c r="M302" s="56"/>
      <c r="N302" s="57"/>
      <c r="O302" s="1"/>
    </row>
  </sheetData>
  <sheetProtection selectLockedCells="1"/>
  <protectedRanges>
    <protectedRange password="CAFF" sqref="H2:H185 I2:I302" name="Range1"/>
    <protectedRange password="CAFF" sqref="E203:E302 E186:E201 E172 F2:F201" name="Range1_3"/>
    <protectedRange password="CAFF" sqref="C2:E146 C173:E185 A2:B185" name="Range1_1_2"/>
  </protectedRanges>
  <conditionalFormatting sqref="F2:F302">
    <cfRule type="cellIs" priority="1" dxfId="2" operator="lessThan" stopIfTrue="1">
      <formula>50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H117"/>
  <sheetViews>
    <sheetView showZeros="0" workbookViewId="0" topLeftCell="A1">
      <selection activeCell="B2" sqref="B2:B5"/>
    </sheetView>
  </sheetViews>
  <sheetFormatPr defaultColWidth="9.140625" defaultRowHeight="12.75"/>
  <cols>
    <col min="1" max="1" width="4.00390625" style="2" customWidth="1"/>
    <col min="2" max="2" width="33.28125" style="2" customWidth="1"/>
    <col min="3" max="3" width="3.8515625" style="2" customWidth="1"/>
    <col min="4" max="4" width="30.7109375" style="2" customWidth="1"/>
    <col min="5" max="5" width="3.00390625" style="2" customWidth="1"/>
    <col min="6" max="6" width="32.57421875" style="2" customWidth="1"/>
    <col min="7" max="7" width="3.00390625" style="2" customWidth="1"/>
    <col min="8" max="8" width="26.8515625" style="2" customWidth="1"/>
    <col min="9" max="9" width="8.8515625" style="195" customWidth="1"/>
    <col min="10" max="16384" width="9.140625" style="2" customWidth="1"/>
  </cols>
  <sheetData>
    <row r="1" spans="1:8" ht="23.25" customHeight="1">
      <c r="A1" s="192"/>
      <c r="B1" s="193" t="s">
        <v>31</v>
      </c>
      <c r="C1" s="194"/>
      <c r="D1" s="193" t="s">
        <v>32</v>
      </c>
      <c r="E1" s="194"/>
      <c r="F1" s="193" t="s">
        <v>33</v>
      </c>
      <c r="G1" s="194"/>
      <c r="H1" s="193" t="s">
        <v>36</v>
      </c>
    </row>
    <row r="2" spans="1:8" ht="12.75" customHeight="1">
      <c r="A2" s="192"/>
      <c r="B2" s="196" t="s">
        <v>131</v>
      </c>
      <c r="C2" s="197"/>
      <c r="D2" s="198" t="s">
        <v>135</v>
      </c>
      <c r="E2" s="197"/>
      <c r="F2" s="196" t="s">
        <v>138</v>
      </c>
      <c r="G2" s="197"/>
      <c r="H2" s="199" t="s">
        <v>142</v>
      </c>
    </row>
    <row r="3" spans="1:8" ht="12.75" customHeight="1">
      <c r="A3" s="192"/>
      <c r="B3" s="196" t="s">
        <v>132</v>
      </c>
      <c r="C3" s="197"/>
      <c r="D3" s="198" t="s">
        <v>136</v>
      </c>
      <c r="E3" s="197"/>
      <c r="F3" s="196" t="s">
        <v>139</v>
      </c>
      <c r="G3" s="197"/>
      <c r="H3" s="199" t="s">
        <v>143</v>
      </c>
    </row>
    <row r="4" spans="1:8" ht="12.75" customHeight="1">
      <c r="A4" s="192"/>
      <c r="B4" s="196" t="s">
        <v>133</v>
      </c>
      <c r="C4" s="197"/>
      <c r="D4" s="198" t="s">
        <v>137</v>
      </c>
      <c r="E4" s="197"/>
      <c r="F4" s="196" t="s">
        <v>140</v>
      </c>
      <c r="G4" s="197"/>
      <c r="H4" s="199" t="s">
        <v>144</v>
      </c>
    </row>
    <row r="5" spans="1:8" ht="12.75" customHeight="1">
      <c r="A5" s="192"/>
      <c r="B5" s="196" t="s">
        <v>134</v>
      </c>
      <c r="C5" s="197"/>
      <c r="D5" s="196"/>
      <c r="E5" s="197"/>
      <c r="F5" s="196" t="s">
        <v>141</v>
      </c>
      <c r="G5" s="197"/>
      <c r="H5" s="199" t="s">
        <v>145</v>
      </c>
    </row>
    <row r="6" spans="1:8" ht="12.75" customHeight="1">
      <c r="A6" s="192"/>
      <c r="B6" s="196"/>
      <c r="C6" s="197"/>
      <c r="D6" s="196"/>
      <c r="E6" s="197"/>
      <c r="F6" s="196" t="s">
        <v>132</v>
      </c>
      <c r="G6" s="197"/>
      <c r="H6" s="199" t="s">
        <v>146</v>
      </c>
    </row>
    <row r="7" spans="1:8" ht="12.75" customHeight="1">
      <c r="A7" s="192"/>
      <c r="B7" s="196"/>
      <c r="C7" s="197"/>
      <c r="D7" s="196"/>
      <c r="E7" s="197"/>
      <c r="F7" s="196"/>
      <c r="G7" s="197"/>
      <c r="H7" s="199"/>
    </row>
    <row r="8" spans="1:8" ht="12.75" customHeight="1">
      <c r="A8" s="192"/>
      <c r="B8" s="196"/>
      <c r="C8" s="197"/>
      <c r="D8" s="196"/>
      <c r="E8" s="197"/>
      <c r="F8" s="196"/>
      <c r="G8" s="197"/>
      <c r="H8" s="199"/>
    </row>
    <row r="9" spans="1:8" ht="12.75" customHeight="1">
      <c r="A9" s="192"/>
      <c r="B9" s="196"/>
      <c r="C9" s="197"/>
      <c r="D9" s="196"/>
      <c r="E9" s="197"/>
      <c r="F9" s="196"/>
      <c r="G9" s="197"/>
      <c r="H9" s="199"/>
    </row>
    <row r="10" spans="1:8" ht="12.75" customHeight="1">
      <c r="A10" s="192"/>
      <c r="B10" s="196"/>
      <c r="C10" s="197"/>
      <c r="D10" s="196"/>
      <c r="E10" s="197"/>
      <c r="F10" s="196"/>
      <c r="G10" s="197"/>
      <c r="H10" s="199"/>
    </row>
    <row r="11" spans="1:8" ht="12.75" customHeight="1">
      <c r="A11" s="192"/>
      <c r="B11" s="196"/>
      <c r="C11" s="197"/>
      <c r="D11" s="196"/>
      <c r="E11" s="197"/>
      <c r="F11" s="196"/>
      <c r="G11" s="197"/>
      <c r="H11" s="199"/>
    </row>
    <row r="12" spans="1:8" ht="12.75" customHeight="1">
      <c r="A12" s="192"/>
      <c r="B12" s="196"/>
      <c r="C12" s="197"/>
      <c r="D12" s="196"/>
      <c r="E12" s="197"/>
      <c r="F12" s="196"/>
      <c r="G12" s="197"/>
      <c r="H12" s="200"/>
    </row>
    <row r="13" spans="1:8" ht="12.75" customHeight="1">
      <c r="A13" s="192"/>
      <c r="B13" s="196"/>
      <c r="C13" s="197"/>
      <c r="D13" s="196"/>
      <c r="E13" s="197"/>
      <c r="F13" s="196"/>
      <c r="G13" s="197"/>
      <c r="H13" s="200"/>
    </row>
    <row r="14" spans="1:8" ht="12.75" customHeight="1">
      <c r="A14" s="192"/>
      <c r="B14" s="196"/>
      <c r="C14" s="197"/>
      <c r="D14" s="196"/>
      <c r="E14" s="197"/>
      <c r="F14" s="196"/>
      <c r="G14" s="197"/>
      <c r="H14" s="200"/>
    </row>
    <row r="15" spans="1:8" ht="12.75" customHeight="1">
      <c r="A15" s="192"/>
      <c r="B15" s="196"/>
      <c r="C15" s="197"/>
      <c r="D15" s="196"/>
      <c r="E15" s="197"/>
      <c r="F15" s="196"/>
      <c r="G15" s="197"/>
      <c r="H15" s="200"/>
    </row>
    <row r="16" spans="1:8" ht="12.75" customHeight="1">
      <c r="A16" s="192"/>
      <c r="B16" s="196"/>
      <c r="C16" s="197"/>
      <c r="D16" s="196"/>
      <c r="E16" s="197"/>
      <c r="F16" s="196"/>
      <c r="G16" s="197"/>
      <c r="H16" s="200"/>
    </row>
    <row r="17" spans="1:8" ht="12.75" customHeight="1">
      <c r="A17" s="192"/>
      <c r="B17" s="192"/>
      <c r="C17" s="192"/>
      <c r="D17" s="192"/>
      <c r="E17" s="192"/>
      <c r="F17" s="192"/>
      <c r="G17" s="192"/>
      <c r="H17" s="192"/>
    </row>
    <row r="18" spans="1:8" ht="6" customHeight="1">
      <c r="A18" s="192"/>
      <c r="B18" s="192"/>
      <c r="C18" s="192"/>
      <c r="D18" s="192"/>
      <c r="E18" s="192"/>
      <c r="F18" s="192"/>
      <c r="G18" s="192"/>
      <c r="H18" s="192"/>
    </row>
    <row r="19" spans="1:7" ht="12.75">
      <c r="A19" s="192"/>
      <c r="C19" s="192"/>
      <c r="E19" s="192"/>
      <c r="G19" s="192"/>
    </row>
    <row r="20" spans="1:7" ht="12.75">
      <c r="A20" s="192"/>
      <c r="C20" s="192"/>
      <c r="E20" s="192"/>
      <c r="G20" s="192"/>
    </row>
    <row r="21" spans="1:7" ht="12.75">
      <c r="A21" s="192"/>
      <c r="C21" s="192"/>
      <c r="E21" s="192"/>
      <c r="G21" s="192"/>
    </row>
    <row r="22" spans="1:7" ht="12.75">
      <c r="A22" s="192"/>
      <c r="C22" s="192"/>
      <c r="E22" s="192"/>
      <c r="G22" s="192"/>
    </row>
    <row r="23" spans="1:7" ht="12.75">
      <c r="A23" s="192"/>
      <c r="C23" s="192"/>
      <c r="E23" s="192"/>
      <c r="G23" s="192"/>
    </row>
    <row r="24" spans="1:7" ht="12.75">
      <c r="A24" s="192"/>
      <c r="C24" s="192"/>
      <c r="E24" s="192"/>
      <c r="G24" s="192"/>
    </row>
    <row r="25" spans="1:7" ht="12.75">
      <c r="A25" s="192"/>
      <c r="C25" s="192"/>
      <c r="E25" s="192"/>
      <c r="G25" s="192"/>
    </row>
    <row r="26" spans="1:7" ht="12.75">
      <c r="A26" s="192"/>
      <c r="C26" s="192"/>
      <c r="E26" s="192"/>
      <c r="G26" s="192"/>
    </row>
    <row r="27" spans="1:7" ht="12.75">
      <c r="A27" s="192"/>
      <c r="C27" s="192"/>
      <c r="E27" s="192"/>
      <c r="G27" s="192"/>
    </row>
    <row r="28" spans="1:7" ht="12.75">
      <c r="A28" s="192"/>
      <c r="C28" s="192"/>
      <c r="E28" s="192"/>
      <c r="G28" s="192"/>
    </row>
    <row r="29" spans="1:7" ht="12.75">
      <c r="A29" s="192"/>
      <c r="C29" s="192"/>
      <c r="E29" s="192"/>
      <c r="G29" s="192"/>
    </row>
    <row r="30" spans="1:8" ht="12.75">
      <c r="A30" s="192"/>
      <c r="B30" s="192"/>
      <c r="C30" s="192"/>
      <c r="D30" s="192"/>
      <c r="E30" s="192"/>
      <c r="F30" s="192"/>
      <c r="G30" s="192"/>
      <c r="H30" s="192"/>
    </row>
    <row r="31" spans="1:8" ht="12.75">
      <c r="A31" s="192"/>
      <c r="B31" s="192"/>
      <c r="C31" s="192"/>
      <c r="D31" s="192"/>
      <c r="E31" s="192"/>
      <c r="F31" s="192"/>
      <c r="G31" s="192"/>
      <c r="H31" s="192"/>
    </row>
    <row r="47" ht="12.75">
      <c r="D47" s="2" t="s">
        <v>129</v>
      </c>
    </row>
    <row r="49" spans="1:4" ht="12.75">
      <c r="A49" s="201"/>
      <c r="B49" s="201"/>
      <c r="C49" s="201"/>
      <c r="D49" s="201"/>
    </row>
    <row r="50" spans="1:4" ht="12.75">
      <c r="A50" s="202" t="s">
        <v>44</v>
      </c>
      <c r="B50" s="201"/>
      <c r="C50" s="201"/>
      <c r="D50" s="201"/>
    </row>
    <row r="51" spans="1:4" ht="12.75">
      <c r="A51" s="203">
        <f>Otpremnica!I2</f>
        <v>40079.37523888889</v>
      </c>
      <c r="B51" s="201"/>
      <c r="C51" s="201"/>
      <c r="D51" s="201"/>
    </row>
    <row r="52" spans="1:4" ht="12.75">
      <c r="A52" s="202" t="s">
        <v>45</v>
      </c>
      <c r="B52" s="201"/>
      <c r="C52" s="201"/>
      <c r="D52" s="201"/>
    </row>
    <row r="53" spans="1:4" ht="12.75">
      <c r="A53" s="204">
        <f>Otpremnica!G12</f>
        <v>30221</v>
      </c>
      <c r="B53" s="201"/>
      <c r="C53" s="201"/>
      <c r="D53" s="201"/>
    </row>
    <row r="54" spans="1:4" ht="12.75">
      <c r="A54" s="202" t="s">
        <v>46</v>
      </c>
      <c r="B54" s="201"/>
      <c r="C54" s="201"/>
      <c r="D54" s="201"/>
    </row>
    <row r="55" spans="1:4" ht="12.75">
      <c r="A55" s="205" t="str">
        <f>Otpremnica!G7</f>
        <v>linija2</v>
      </c>
      <c r="B55" s="201"/>
      <c r="C55" s="201"/>
      <c r="D55" s="201"/>
    </row>
    <row r="56" spans="1:4" ht="12.75">
      <c r="A56" s="202" t="s">
        <v>4</v>
      </c>
      <c r="B56" s="202" t="s">
        <v>5</v>
      </c>
      <c r="C56" s="202" t="s">
        <v>47</v>
      </c>
      <c r="D56" s="206" t="str">
        <f>Otpremnica!D49</f>
        <v>GV1</v>
      </c>
    </row>
    <row r="57" spans="1:4" ht="12.75">
      <c r="A57" s="201">
        <f>Otpremnica!D17</f>
        <v>0</v>
      </c>
      <c r="B57" s="201">
        <f>Otpremnica!E17</f>
        <v>0</v>
      </c>
      <c r="C57" s="201">
        <f>Otpremnica!H17</f>
        <v>0</v>
      </c>
      <c r="D57" s="207">
        <f>Otpremnica!E50</f>
        <v>0</v>
      </c>
    </row>
    <row r="58" spans="1:4" ht="12.75">
      <c r="A58" s="201">
        <f>Otpremnica!D18</f>
        <v>0</v>
      </c>
      <c r="B58" s="201">
        <f>Otpremnica!E18</f>
        <v>0</v>
      </c>
      <c r="C58" s="201">
        <f>Otpremnica!H18</f>
        <v>0</v>
      </c>
      <c r="D58" s="206" t="str">
        <f>Otpremnica!D51</f>
        <v>GP1</v>
      </c>
    </row>
    <row r="59" spans="1:4" ht="12.75">
      <c r="A59" s="201">
        <f>Otpremnica!D19</f>
        <v>0</v>
      </c>
      <c r="B59" s="201">
        <f>Otpremnica!E19</f>
        <v>0</v>
      </c>
      <c r="C59" s="201">
        <f>Otpremnica!H19</f>
        <v>0</v>
      </c>
      <c r="D59" s="207">
        <f>Otpremnica!E52</f>
        <v>0</v>
      </c>
    </row>
    <row r="60" spans="1:4" ht="12.75">
      <c r="A60" s="201">
        <f>Otpremnica!D20</f>
        <v>0</v>
      </c>
      <c r="B60" s="201">
        <f>Otpremnica!E20</f>
        <v>0</v>
      </c>
      <c r="C60" s="201">
        <f>Otpremnica!H20</f>
        <v>0</v>
      </c>
      <c r="D60" s="206" t="str">
        <f>Otpremnica!D53</f>
        <v>GM1</v>
      </c>
    </row>
    <row r="61" spans="1:4" ht="12.75">
      <c r="A61" s="201">
        <f>Otpremnica!D21</f>
        <v>0</v>
      </c>
      <c r="B61" s="201">
        <f>Otpremnica!E21</f>
        <v>0</v>
      </c>
      <c r="C61" s="201">
        <f>Otpremnica!H21</f>
        <v>0</v>
      </c>
      <c r="D61" s="207">
        <f>Otpremnica!E54</f>
        <v>0</v>
      </c>
    </row>
    <row r="62" spans="1:4" ht="12.75">
      <c r="A62" s="201">
        <f>Otpremnica!D22</f>
        <v>0</v>
      </c>
      <c r="B62" s="201">
        <f>Otpremnica!E22</f>
        <v>0</v>
      </c>
      <c r="C62" s="201">
        <f>Otpremnica!H22</f>
        <v>0</v>
      </c>
      <c r="D62" s="206" t="str">
        <f>Otpremnica!D55</f>
        <v>GS1</v>
      </c>
    </row>
    <row r="63" spans="1:4" ht="12.75">
      <c r="A63" s="201">
        <f>Otpremnica!D23</f>
        <v>0</v>
      </c>
      <c r="B63" s="201">
        <f>Otpremnica!E23</f>
        <v>0</v>
      </c>
      <c r="C63" s="201">
        <f>Otpremnica!H23</f>
        <v>0</v>
      </c>
      <c r="D63" s="207">
        <f>Otpremnica!E56</f>
        <v>0</v>
      </c>
    </row>
    <row r="64" spans="1:4" ht="12.75">
      <c r="A64" s="201">
        <f>Otpremnica!D24</f>
        <v>0</v>
      </c>
      <c r="B64" s="201">
        <f>Otpremnica!E24</f>
        <v>0</v>
      </c>
      <c r="C64" s="201">
        <f>Otpremnica!H24</f>
        <v>0</v>
      </c>
      <c r="D64" s="201"/>
    </row>
    <row r="65" spans="1:4" ht="12.75">
      <c r="A65" s="201">
        <f>Otpremnica!D25</f>
        <v>0</v>
      </c>
      <c r="B65" s="201">
        <f>Otpremnica!E25</f>
        <v>0</v>
      </c>
      <c r="C65" s="201">
        <f>Otpremnica!H25</f>
        <v>0</v>
      </c>
      <c r="D65" s="201"/>
    </row>
    <row r="66" spans="1:4" ht="12.75">
      <c r="A66" s="201">
        <f>Otpremnica!D26</f>
        <v>0</v>
      </c>
      <c r="B66" s="201">
        <f>Otpremnica!E26</f>
        <v>0</v>
      </c>
      <c r="C66" s="201">
        <f>Otpremnica!H26</f>
        <v>0</v>
      </c>
      <c r="D66" s="201"/>
    </row>
    <row r="67" spans="1:4" ht="12.75">
      <c r="A67" s="201">
        <f>Otpremnica!D27</f>
        <v>0</v>
      </c>
      <c r="B67" s="201">
        <f>Otpremnica!E27</f>
        <v>0</v>
      </c>
      <c r="C67" s="201">
        <f>Otpremnica!H27</f>
        <v>0</v>
      </c>
      <c r="D67" s="201"/>
    </row>
    <row r="68" spans="1:4" ht="12.75">
      <c r="A68" s="201">
        <f>Otpremnica!D28</f>
        <v>0</v>
      </c>
      <c r="B68" s="201">
        <f>Otpremnica!E28</f>
        <v>0</v>
      </c>
      <c r="C68" s="201">
        <f>Otpremnica!H28</f>
        <v>0</v>
      </c>
      <c r="D68" s="201"/>
    </row>
    <row r="69" spans="1:4" ht="12.75">
      <c r="A69" s="201">
        <f>Otpremnica!D29</f>
        <v>0</v>
      </c>
      <c r="B69" s="201">
        <f>Otpremnica!E29</f>
        <v>0</v>
      </c>
      <c r="C69" s="201">
        <f>Otpremnica!H29</f>
        <v>0</v>
      </c>
      <c r="D69" s="201"/>
    </row>
    <row r="70" spans="1:4" ht="12.75">
      <c r="A70" s="201">
        <f>Otpremnica!D30</f>
        <v>0</v>
      </c>
      <c r="B70" s="201">
        <f>Otpremnica!E30</f>
        <v>0</v>
      </c>
      <c r="C70" s="201">
        <f>Otpremnica!H30</f>
        <v>0</v>
      </c>
      <c r="D70" s="201"/>
    </row>
    <row r="71" spans="1:4" ht="12.75">
      <c r="A71" s="201">
        <f>Otpremnica!D31</f>
        <v>0</v>
      </c>
      <c r="B71" s="201">
        <f>Otpremnica!E31</f>
        <v>0</v>
      </c>
      <c r="C71" s="201">
        <f>Otpremnica!H31</f>
        <v>0</v>
      </c>
      <c r="D71" s="201"/>
    </row>
    <row r="72" spans="1:4" ht="12.75">
      <c r="A72" s="201">
        <f>Otpremnica!D32</f>
        <v>0</v>
      </c>
      <c r="B72" s="201">
        <f>Otpremnica!E32</f>
        <v>0</v>
      </c>
      <c r="C72" s="201">
        <f>Otpremnica!H32</f>
        <v>0</v>
      </c>
      <c r="D72" s="201"/>
    </row>
    <row r="73" spans="1:4" ht="12.75">
      <c r="A73" s="201">
        <f>Otpremnica!D33</f>
        <v>0</v>
      </c>
      <c r="B73" s="201">
        <f>Otpremnica!E33</f>
        <v>0</v>
      </c>
      <c r="C73" s="201">
        <f>Otpremnica!H33</f>
        <v>0</v>
      </c>
      <c r="D73" s="201"/>
    </row>
    <row r="74" spans="1:4" ht="12.75">
      <c r="A74" s="201">
        <f>Otpremnica!D34</f>
        <v>0</v>
      </c>
      <c r="B74" s="201">
        <f>Otpremnica!E34</f>
        <v>0</v>
      </c>
      <c r="C74" s="201">
        <f>Otpremnica!H34</f>
        <v>0</v>
      </c>
      <c r="D74" s="201"/>
    </row>
    <row r="75" spans="1:4" ht="12.75">
      <c r="A75" s="201">
        <f>Otpremnica!D35</f>
        <v>0</v>
      </c>
      <c r="B75" s="201">
        <f>Otpremnica!E35</f>
        <v>0</v>
      </c>
      <c r="C75" s="201">
        <f>Otpremnica!H35</f>
        <v>0</v>
      </c>
      <c r="D75" s="201"/>
    </row>
    <row r="76" spans="1:4" ht="12.75">
      <c r="A76" s="201">
        <f>Otpremnica!D36</f>
        <v>0</v>
      </c>
      <c r="B76" s="201">
        <f>Otpremnica!E36</f>
        <v>0</v>
      </c>
      <c r="C76" s="201">
        <f>Otpremnica!H36</f>
        <v>0</v>
      </c>
      <c r="D76" s="201"/>
    </row>
    <row r="77" spans="1:4" ht="12.75">
      <c r="A77" s="201">
        <f>Otpremnica!D37</f>
        <v>0</v>
      </c>
      <c r="B77" s="201">
        <f>Otpremnica!E37</f>
        <v>0</v>
      </c>
      <c r="C77" s="201">
        <f>Otpremnica!H37</f>
        <v>0</v>
      </c>
      <c r="D77" s="201"/>
    </row>
    <row r="78" spans="1:4" ht="12.75">
      <c r="A78" s="201">
        <f>Otpremnica!D38</f>
        <v>0</v>
      </c>
      <c r="B78" s="201">
        <f>Otpremnica!E38</f>
        <v>0</v>
      </c>
      <c r="C78" s="201">
        <f>Otpremnica!H38</f>
        <v>0</v>
      </c>
      <c r="D78" s="201"/>
    </row>
    <row r="79" spans="1:4" ht="12.75">
      <c r="A79" s="201">
        <f>Otpremnica!D39</f>
        <v>0</v>
      </c>
      <c r="B79" s="201">
        <f>Otpremnica!E39</f>
        <v>0</v>
      </c>
      <c r="C79" s="201">
        <f>Otpremnica!H39</f>
        <v>0</v>
      </c>
      <c r="D79" s="201"/>
    </row>
    <row r="80" spans="1:4" ht="12.75">
      <c r="A80" s="201">
        <f>Otpremnica!D40</f>
        <v>0</v>
      </c>
      <c r="B80" s="201">
        <f>Otpremnica!E40</f>
        <v>0</v>
      </c>
      <c r="C80" s="201">
        <f>Otpremnica!H40</f>
        <v>0</v>
      </c>
      <c r="D80" s="201"/>
    </row>
    <row r="81" spans="1:4" ht="12.75">
      <c r="A81" s="201">
        <f>Otpremnica!D41</f>
        <v>0</v>
      </c>
      <c r="B81" s="201">
        <f>Otpremnica!E41</f>
        <v>0</v>
      </c>
      <c r="C81" s="201">
        <f>Otpremnica!H41</f>
        <v>0</v>
      </c>
      <c r="D81" s="201"/>
    </row>
    <row r="82" spans="1:4" ht="12.75">
      <c r="A82" s="201">
        <f>Otpremnica!D42</f>
        <v>0</v>
      </c>
      <c r="B82" s="201">
        <f>Otpremnica!E42</f>
        <v>0</v>
      </c>
      <c r="C82" s="201">
        <f>Otpremnica!H42</f>
        <v>0</v>
      </c>
      <c r="D82" s="201"/>
    </row>
    <row r="83" spans="1:4" ht="12.75">
      <c r="A83" s="201">
        <f>Otpremnica!D43</f>
        <v>0</v>
      </c>
      <c r="B83" s="201">
        <f>Otpremnica!E43</f>
        <v>0</v>
      </c>
      <c r="C83" s="201">
        <f>Otpremnica!H43</f>
        <v>0</v>
      </c>
      <c r="D83" s="201"/>
    </row>
    <row r="84" spans="1:4" ht="12.75">
      <c r="A84" s="201">
        <f>Otpremnica!D44</f>
        <v>0</v>
      </c>
      <c r="B84" s="201">
        <f>Otpremnica!E44</f>
        <v>0</v>
      </c>
      <c r="C84" s="201">
        <f>Otpremnica!H44</f>
        <v>0</v>
      </c>
      <c r="D84" s="201"/>
    </row>
    <row r="85" spans="1:4" ht="12.75">
      <c r="A85" s="201">
        <f>Otpremnica!D45</f>
        <v>0</v>
      </c>
      <c r="B85" s="201">
        <f>Otpremnica!E45</f>
        <v>0</v>
      </c>
      <c r="C85" s="201">
        <f>Otpremnica!H45</f>
        <v>0</v>
      </c>
      <c r="D85" s="201"/>
    </row>
    <row r="86" spans="1:4" ht="12.75">
      <c r="A86" s="201">
        <f>Otpremnica!D46</f>
        <v>0</v>
      </c>
      <c r="B86" s="201">
        <f>Otpremnica!E46</f>
        <v>0</v>
      </c>
      <c r="C86" s="201">
        <f>Otpremnica!H46</f>
        <v>0</v>
      </c>
      <c r="D86" s="201"/>
    </row>
    <row r="87" spans="1:4" ht="12.75">
      <c r="A87" s="201"/>
      <c r="B87" s="201"/>
      <c r="C87" s="201"/>
      <c r="D87" s="201"/>
    </row>
    <row r="88" spans="1:4" ht="12.75">
      <c r="A88" s="202" t="s">
        <v>48</v>
      </c>
      <c r="B88" s="202" t="s">
        <v>51</v>
      </c>
      <c r="C88" s="201"/>
      <c r="D88" s="201"/>
    </row>
    <row r="89" spans="1:4" ht="12.75">
      <c r="A89" s="201">
        <f>Otpremnica!C51</f>
        <v>0</v>
      </c>
      <c r="B89" s="208">
        <f>Otpremnica!I52</f>
        <v>0</v>
      </c>
      <c r="C89" s="201"/>
      <c r="D89" s="201"/>
    </row>
    <row r="90" spans="1:4" ht="12.75">
      <c r="A90" s="202" t="s">
        <v>49</v>
      </c>
      <c r="B90" s="202" t="s">
        <v>52</v>
      </c>
      <c r="C90" s="201"/>
      <c r="D90" s="201"/>
    </row>
    <row r="91" spans="1:4" ht="12.75">
      <c r="A91" s="201">
        <f>Otpremnica!C49</f>
        <v>0</v>
      </c>
      <c r="B91" s="209">
        <f>Otpremnica!I50</f>
        <v>0</v>
      </c>
      <c r="C91" s="201"/>
      <c r="D91" s="201"/>
    </row>
    <row r="92" spans="1:4" ht="12.75">
      <c r="A92" s="202" t="s">
        <v>50</v>
      </c>
      <c r="B92" s="201"/>
      <c r="C92" s="201"/>
      <c r="D92" s="201"/>
    </row>
    <row r="93" spans="1:4" ht="12.75">
      <c r="A93" s="201">
        <f>Otpremnica!C53</f>
        <v>0</v>
      </c>
      <c r="B93" s="201"/>
      <c r="C93" s="201"/>
      <c r="D93" s="201"/>
    </row>
    <row r="94" spans="1:4" ht="12.75">
      <c r="A94" s="201"/>
      <c r="B94" s="201"/>
      <c r="C94" s="201"/>
      <c r="D94" s="201"/>
    </row>
    <row r="95" spans="1:4" ht="12.75">
      <c r="A95" s="201"/>
      <c r="B95" s="201"/>
      <c r="C95" s="201"/>
      <c r="D95" s="201"/>
    </row>
    <row r="96" spans="1:4" ht="12.75">
      <c r="A96" s="201"/>
      <c r="B96" s="201"/>
      <c r="C96" s="201"/>
      <c r="D96" s="201"/>
    </row>
    <row r="97" spans="1:4" ht="12.75">
      <c r="A97" s="201"/>
      <c r="B97" s="201"/>
      <c r="C97" s="201"/>
      <c r="D97" s="201"/>
    </row>
    <row r="98" spans="1:4" ht="12.75">
      <c r="A98" s="201"/>
      <c r="B98" s="201"/>
      <c r="C98" s="201"/>
      <c r="D98" s="201"/>
    </row>
    <row r="99" spans="1:4" ht="12.75">
      <c r="A99" s="201"/>
      <c r="B99" s="201"/>
      <c r="C99" s="201"/>
      <c r="D99" s="201"/>
    </row>
    <row r="100" spans="1:4" ht="12.75">
      <c r="A100" s="201"/>
      <c r="B100" s="201"/>
      <c r="C100" s="201"/>
      <c r="D100" s="201"/>
    </row>
    <row r="101" spans="1:4" ht="12.75">
      <c r="A101" s="201"/>
      <c r="B101" s="202" t="s">
        <v>44</v>
      </c>
      <c r="C101" s="201"/>
      <c r="D101" s="202" t="s">
        <v>128</v>
      </c>
    </row>
    <row r="102" spans="1:4" ht="12.75">
      <c r="A102" s="201"/>
      <c r="B102" s="210">
        <f>Razduzivanje!I5</f>
        <v>40079.375238657405</v>
      </c>
      <c r="C102" s="201"/>
      <c r="D102" s="201">
        <f>Razduzivanje!I8</f>
        <v>103</v>
      </c>
    </row>
    <row r="103" spans="1:4" ht="12.75">
      <c r="A103" s="201"/>
      <c r="B103" s="202" t="s">
        <v>34</v>
      </c>
      <c r="C103" s="201"/>
      <c r="D103" s="201"/>
    </row>
    <row r="104" spans="1:4" ht="12.75">
      <c r="A104" s="201"/>
      <c r="B104" s="201" t="str">
        <f>Razduzivanje!C8</f>
        <v>srboljub</v>
      </c>
      <c r="C104" s="201"/>
      <c r="D104" s="201"/>
    </row>
    <row r="105" spans="1:4" ht="12.75">
      <c r="A105" s="201"/>
      <c r="B105" s="202" t="s">
        <v>101</v>
      </c>
      <c r="C105" s="201"/>
      <c r="D105" s="201"/>
    </row>
    <row r="106" spans="1:4" ht="12.75">
      <c r="A106" s="201"/>
      <c r="B106" s="201">
        <f>Razduzivanje!E14</f>
        <v>0</v>
      </c>
      <c r="C106" s="201"/>
      <c r="D106" s="201"/>
    </row>
    <row r="107" spans="1:4" ht="12.75">
      <c r="A107" s="201"/>
      <c r="B107" s="202" t="s">
        <v>102</v>
      </c>
      <c r="C107" s="201"/>
      <c r="D107" s="201"/>
    </row>
    <row r="108" spans="1:4" ht="12.75">
      <c r="A108" s="201"/>
      <c r="B108" s="201">
        <f>Razduzivanje!E16</f>
        <v>-200</v>
      </c>
      <c r="C108" s="201"/>
      <c r="D108" s="201"/>
    </row>
    <row r="109" spans="1:4" ht="12.75">
      <c r="A109" s="201"/>
      <c r="B109" s="202" t="s">
        <v>104</v>
      </c>
      <c r="C109" s="201"/>
      <c r="D109" s="201"/>
    </row>
    <row r="110" spans="1:4" ht="12.75">
      <c r="A110" s="201"/>
      <c r="B110" s="201">
        <f>Razduzivanje!E18</f>
        <v>0</v>
      </c>
      <c r="C110" s="201"/>
      <c r="D110" s="201"/>
    </row>
    <row r="111" spans="1:4" ht="12.75">
      <c r="A111" s="201"/>
      <c r="B111" s="202" t="s">
        <v>103</v>
      </c>
      <c r="C111" s="201"/>
      <c r="D111" s="201"/>
    </row>
    <row r="112" spans="1:4" ht="12.75">
      <c r="A112" s="201"/>
      <c r="B112" s="201">
        <f>Razduzivanje!E20</f>
        <v>-201</v>
      </c>
      <c r="C112" s="201"/>
      <c r="D112" s="201"/>
    </row>
    <row r="113" spans="1:4" ht="12.75">
      <c r="A113" s="201"/>
      <c r="B113" s="202" t="s">
        <v>87</v>
      </c>
      <c r="C113" s="201"/>
      <c r="D113" s="201"/>
    </row>
    <row r="114" spans="1:4" ht="12.75">
      <c r="A114" s="201"/>
      <c r="B114" s="201">
        <f>Razduzivanje!E22</f>
        <v>-30</v>
      </c>
      <c r="C114" s="201"/>
      <c r="D114" s="201"/>
    </row>
    <row r="115" spans="1:4" ht="12.75">
      <c r="A115" s="201"/>
      <c r="B115" s="202" t="s">
        <v>127</v>
      </c>
      <c r="C115" s="201"/>
      <c r="D115" s="201"/>
    </row>
    <row r="116" spans="1:4" ht="12.75">
      <c r="A116" s="201"/>
      <c r="B116" s="201">
        <f>Razduzivanje!G27</f>
        <v>0</v>
      </c>
      <c r="C116" s="201"/>
      <c r="D116" s="201"/>
    </row>
    <row r="117" spans="1:4" ht="12.75">
      <c r="A117" s="201"/>
      <c r="B117" s="201"/>
      <c r="C117" s="201"/>
      <c r="D117" s="20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EC53"/>
  <sheetViews>
    <sheetView showZeros="0" workbookViewId="0" topLeftCell="B1">
      <pane ySplit="1" topLeftCell="BM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9.140625" style="211" customWidth="1"/>
    <col min="2" max="2" width="29.140625" style="212" customWidth="1"/>
    <col min="3" max="3" width="32.140625" style="201" customWidth="1"/>
    <col min="4" max="6" width="9.140625" style="207" customWidth="1"/>
    <col min="7" max="7" width="9.28125" style="207" customWidth="1"/>
    <col min="8" max="8" width="13.28125" style="207" customWidth="1"/>
    <col min="9" max="9" width="31.00390625" style="201" customWidth="1"/>
    <col min="10" max="14" width="9.140625" style="201" customWidth="1"/>
    <col min="15" max="16384" width="9.140625" style="2" customWidth="1"/>
  </cols>
  <sheetData>
    <row r="1" spans="1:14" ht="26.25" thickTop="1">
      <c r="A1" s="119" t="s">
        <v>105</v>
      </c>
      <c r="B1" s="120" t="s">
        <v>106</v>
      </c>
      <c r="C1" s="121" t="s">
        <v>88</v>
      </c>
      <c r="D1" s="122" t="s">
        <v>101</v>
      </c>
      <c r="E1" s="122" t="s">
        <v>102</v>
      </c>
      <c r="F1" s="122" t="s">
        <v>104</v>
      </c>
      <c r="G1" s="123" t="s">
        <v>103</v>
      </c>
      <c r="H1" s="122" t="s">
        <v>87</v>
      </c>
      <c r="I1" s="124" t="s">
        <v>109</v>
      </c>
      <c r="J1" s="125" t="s">
        <v>108</v>
      </c>
      <c r="K1" s="125" t="s">
        <v>110</v>
      </c>
      <c r="L1" s="125" t="s">
        <v>111</v>
      </c>
      <c r="M1" s="125" t="s">
        <v>112</v>
      </c>
      <c r="N1" s="126" t="s">
        <v>87</v>
      </c>
    </row>
    <row r="2" spans="1:133" ht="12.75">
      <c r="A2" s="211">
        <v>103</v>
      </c>
      <c r="B2" s="212">
        <v>40079.373700578704</v>
      </c>
      <c r="C2" s="201" t="s">
        <v>131</v>
      </c>
      <c r="E2" s="207">
        <v>-200</v>
      </c>
      <c r="G2" s="207">
        <v>-201</v>
      </c>
      <c r="I2" s="263" t="s">
        <v>131</v>
      </c>
      <c r="J2" s="213">
        <f>SUMIF($C$2:$C$65536,I2,$D$2:$D$65536)</f>
        <v>0</v>
      </c>
      <c r="K2" s="214">
        <f>SUMIF($C$2:$C$65536,I2,$E$2:$E$65536)</f>
        <v>-200</v>
      </c>
      <c r="L2" s="214">
        <f>SUMIF($C$2:$C$65536,I2,$F$2:$F$65536)</f>
        <v>0</v>
      </c>
      <c r="M2" s="214">
        <f aca="true" t="shared" si="0" ref="M2:M11">SUMIF($C$2:$C$65536,I2,$G$2:$G$65536)</f>
        <v>-201</v>
      </c>
      <c r="N2" s="215">
        <f>SUMIF($C$2:$C$65536,I2,$H$2:$H$65536)</f>
        <v>0</v>
      </c>
      <c r="O2" s="2">
        <f>SUMIF($C$2:$C$65536,I3,$D$2:$D$65536)</f>
        <v>0</v>
      </c>
      <c r="P2" s="2">
        <f aca="true" t="shared" si="1" ref="P2:CA2">SUMIF($C$2:$C$65536,J3,$D$2:$D$65536)</f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  <c r="AM2" s="2">
        <f t="shared" si="1"/>
        <v>0</v>
      </c>
      <c r="AN2" s="2">
        <f t="shared" si="1"/>
        <v>0</v>
      </c>
      <c r="AO2" s="2">
        <f t="shared" si="1"/>
        <v>0</v>
      </c>
      <c r="AP2" s="2">
        <f t="shared" si="1"/>
        <v>0</v>
      </c>
      <c r="AQ2" s="2">
        <f t="shared" si="1"/>
        <v>0</v>
      </c>
      <c r="AR2" s="2">
        <f t="shared" si="1"/>
        <v>0</v>
      </c>
      <c r="AS2" s="2">
        <f t="shared" si="1"/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2">
        <f t="shared" si="1"/>
        <v>0</v>
      </c>
      <c r="BH2" s="2">
        <f t="shared" si="1"/>
        <v>0</v>
      </c>
      <c r="BI2" s="2">
        <f t="shared" si="1"/>
        <v>0</v>
      </c>
      <c r="BJ2" s="2">
        <f t="shared" si="1"/>
        <v>0</v>
      </c>
      <c r="BK2" s="2">
        <f t="shared" si="1"/>
        <v>0</v>
      </c>
      <c r="BL2" s="2">
        <f t="shared" si="1"/>
        <v>0</v>
      </c>
      <c r="BM2" s="2">
        <f t="shared" si="1"/>
        <v>0</v>
      </c>
      <c r="BN2" s="2">
        <f t="shared" si="1"/>
        <v>0</v>
      </c>
      <c r="BO2" s="2">
        <f t="shared" si="1"/>
        <v>0</v>
      </c>
      <c r="BP2" s="2">
        <f t="shared" si="1"/>
        <v>0</v>
      </c>
      <c r="BQ2" s="2">
        <f t="shared" si="1"/>
        <v>0</v>
      </c>
      <c r="BR2" s="2">
        <f t="shared" si="1"/>
        <v>0</v>
      </c>
      <c r="BS2" s="2">
        <f t="shared" si="1"/>
        <v>0</v>
      </c>
      <c r="BT2" s="2">
        <f t="shared" si="1"/>
        <v>0</v>
      </c>
      <c r="BU2" s="2">
        <f t="shared" si="1"/>
        <v>0</v>
      </c>
      <c r="BV2" s="2">
        <f t="shared" si="1"/>
        <v>0</v>
      </c>
      <c r="BW2" s="2">
        <f t="shared" si="1"/>
        <v>0</v>
      </c>
      <c r="BX2" s="2">
        <f t="shared" si="1"/>
        <v>0</v>
      </c>
      <c r="BY2" s="2">
        <f t="shared" si="1"/>
        <v>0</v>
      </c>
      <c r="BZ2" s="2">
        <f t="shared" si="1"/>
        <v>0</v>
      </c>
      <c r="CA2" s="2">
        <f t="shared" si="1"/>
        <v>0</v>
      </c>
      <c r="CB2" s="2">
        <f aca="true" t="shared" si="2" ref="CB2:EC2">SUMIF($C$2:$C$65536,BV3,$D$2:$D$65536)</f>
        <v>0</v>
      </c>
      <c r="CC2" s="2">
        <f t="shared" si="2"/>
        <v>0</v>
      </c>
      <c r="CD2" s="2">
        <f t="shared" si="2"/>
        <v>0</v>
      </c>
      <c r="CE2" s="2">
        <f t="shared" si="2"/>
        <v>0</v>
      </c>
      <c r="CF2" s="2">
        <f t="shared" si="2"/>
        <v>0</v>
      </c>
      <c r="CG2" s="2">
        <f t="shared" si="2"/>
        <v>0</v>
      </c>
      <c r="CH2" s="2">
        <f t="shared" si="2"/>
        <v>0</v>
      </c>
      <c r="CI2" s="2">
        <f t="shared" si="2"/>
        <v>0</v>
      </c>
      <c r="CJ2" s="2">
        <f t="shared" si="2"/>
        <v>0</v>
      </c>
      <c r="CK2" s="2">
        <f t="shared" si="2"/>
        <v>0</v>
      </c>
      <c r="CL2" s="2">
        <f t="shared" si="2"/>
        <v>0</v>
      </c>
      <c r="CM2" s="2">
        <f t="shared" si="2"/>
        <v>0</v>
      </c>
      <c r="CN2" s="2">
        <f t="shared" si="2"/>
        <v>0</v>
      </c>
      <c r="CO2" s="2">
        <f t="shared" si="2"/>
        <v>0</v>
      </c>
      <c r="CP2" s="2">
        <f t="shared" si="2"/>
        <v>0</v>
      </c>
      <c r="CQ2" s="2">
        <f t="shared" si="2"/>
        <v>0</v>
      </c>
      <c r="CR2" s="2">
        <f t="shared" si="2"/>
        <v>0</v>
      </c>
      <c r="CS2" s="2">
        <f t="shared" si="2"/>
        <v>0</v>
      </c>
      <c r="CT2" s="2">
        <f t="shared" si="2"/>
        <v>0</v>
      </c>
      <c r="CU2" s="2">
        <f t="shared" si="2"/>
        <v>0</v>
      </c>
      <c r="CV2" s="2">
        <f t="shared" si="2"/>
        <v>0</v>
      </c>
      <c r="CW2" s="2">
        <f t="shared" si="2"/>
        <v>0</v>
      </c>
      <c r="CX2" s="2">
        <f t="shared" si="2"/>
        <v>0</v>
      </c>
      <c r="CY2" s="2">
        <f t="shared" si="2"/>
        <v>0</v>
      </c>
      <c r="CZ2" s="2">
        <f t="shared" si="2"/>
        <v>0</v>
      </c>
      <c r="DA2" s="2">
        <f t="shared" si="2"/>
        <v>0</v>
      </c>
      <c r="DB2" s="2">
        <f t="shared" si="2"/>
        <v>0</v>
      </c>
      <c r="DC2" s="2">
        <f t="shared" si="2"/>
        <v>0</v>
      </c>
      <c r="DD2" s="2">
        <f t="shared" si="2"/>
        <v>0</v>
      </c>
      <c r="DE2" s="2">
        <f t="shared" si="2"/>
        <v>0</v>
      </c>
      <c r="DF2" s="2">
        <f t="shared" si="2"/>
        <v>0</v>
      </c>
      <c r="DG2" s="2">
        <f t="shared" si="2"/>
        <v>0</v>
      </c>
      <c r="DH2" s="2">
        <f t="shared" si="2"/>
        <v>0</v>
      </c>
      <c r="DI2" s="2">
        <f t="shared" si="2"/>
        <v>0</v>
      </c>
      <c r="DJ2" s="2">
        <f t="shared" si="2"/>
        <v>0</v>
      </c>
      <c r="DK2" s="2">
        <f t="shared" si="2"/>
        <v>0</v>
      </c>
      <c r="DL2" s="2">
        <f t="shared" si="2"/>
        <v>0</v>
      </c>
      <c r="DM2" s="2">
        <f t="shared" si="2"/>
        <v>0</v>
      </c>
      <c r="DN2" s="2">
        <f t="shared" si="2"/>
        <v>0</v>
      </c>
      <c r="DO2" s="2">
        <f t="shared" si="2"/>
        <v>0</v>
      </c>
      <c r="DP2" s="2">
        <f t="shared" si="2"/>
        <v>0</v>
      </c>
      <c r="DQ2" s="2">
        <f t="shared" si="2"/>
        <v>0</v>
      </c>
      <c r="DR2" s="2">
        <f t="shared" si="2"/>
        <v>0</v>
      </c>
      <c r="DS2" s="2">
        <f t="shared" si="2"/>
        <v>0</v>
      </c>
      <c r="DT2" s="2">
        <f t="shared" si="2"/>
        <v>0</v>
      </c>
      <c r="DU2" s="2">
        <f t="shared" si="2"/>
        <v>0</v>
      </c>
      <c r="DV2" s="2">
        <f t="shared" si="2"/>
        <v>0</v>
      </c>
      <c r="DW2" s="2">
        <f t="shared" si="2"/>
        <v>0</v>
      </c>
      <c r="DX2" s="2">
        <f t="shared" si="2"/>
        <v>0</v>
      </c>
      <c r="DY2" s="2">
        <f t="shared" si="2"/>
        <v>0</v>
      </c>
      <c r="DZ2" s="2">
        <f t="shared" si="2"/>
        <v>0</v>
      </c>
      <c r="EA2" s="2">
        <f t="shared" si="2"/>
        <v>0</v>
      </c>
      <c r="EB2" s="2">
        <f t="shared" si="2"/>
        <v>0</v>
      </c>
      <c r="EC2" s="2">
        <f t="shared" si="2"/>
        <v>0</v>
      </c>
    </row>
    <row r="3" spans="1:14" ht="12.75">
      <c r="A3" s="211">
        <v>103</v>
      </c>
      <c r="B3" s="212">
        <v>40079.3740587963</v>
      </c>
      <c r="C3" s="201" t="s">
        <v>134</v>
      </c>
      <c r="E3" s="207">
        <v>-200</v>
      </c>
      <c r="G3" s="207">
        <v>-201</v>
      </c>
      <c r="H3" s="207">
        <v>-30</v>
      </c>
      <c r="I3" s="264" t="s">
        <v>132</v>
      </c>
      <c r="J3" s="216">
        <f>SUMIF($C$2:$C$65536,I3,$D$2:$D$65536)</f>
        <v>0</v>
      </c>
      <c r="K3" s="217">
        <f aca="true" t="shared" si="3" ref="K3:K22">SUMIF($C$2:$C$65536,I3,$E$2:$E$65536)</f>
        <v>0</v>
      </c>
      <c r="L3" s="217">
        <f aca="true" t="shared" si="4" ref="L3:L22">SUMIF($C$2:$C$65536,I3,$F$2:$F$65536)</f>
        <v>0</v>
      </c>
      <c r="M3" s="217">
        <f t="shared" si="0"/>
        <v>0</v>
      </c>
      <c r="N3" s="218">
        <f aca="true" t="shared" si="5" ref="N3:N22">SUMIF($C$2:$C$65536,I3,$H$2:$H$65536)</f>
        <v>0</v>
      </c>
    </row>
    <row r="4" spans="9:14" ht="12.75">
      <c r="I4" s="265" t="s">
        <v>133</v>
      </c>
      <c r="J4" s="219">
        <f aca="true" t="shared" si="6" ref="J4:J22">SUMIF($C$2:$C$65536,I4,$D$2:$D$65536)</f>
        <v>0</v>
      </c>
      <c r="K4" s="220">
        <f t="shared" si="3"/>
        <v>0</v>
      </c>
      <c r="L4" s="220">
        <f t="shared" si="4"/>
        <v>0</v>
      </c>
      <c r="M4" s="220">
        <f t="shared" si="0"/>
        <v>0</v>
      </c>
      <c r="N4" s="221">
        <f t="shared" si="5"/>
        <v>0</v>
      </c>
    </row>
    <row r="5" spans="9:14" ht="12.75">
      <c r="I5" s="264" t="s">
        <v>134</v>
      </c>
      <c r="J5" s="216">
        <f t="shared" si="6"/>
        <v>0</v>
      </c>
      <c r="K5" s="217">
        <f t="shared" si="3"/>
        <v>-200</v>
      </c>
      <c r="L5" s="217">
        <f t="shared" si="4"/>
        <v>0</v>
      </c>
      <c r="M5" s="217">
        <f t="shared" si="0"/>
        <v>-201</v>
      </c>
      <c r="N5" s="218">
        <f t="shared" si="5"/>
        <v>-30</v>
      </c>
    </row>
    <row r="6" spans="9:14" ht="12.75">
      <c r="I6" s="266"/>
      <c r="J6" s="219">
        <f t="shared" si="6"/>
        <v>0</v>
      </c>
      <c r="K6" s="220">
        <f t="shared" si="3"/>
        <v>0</v>
      </c>
      <c r="L6" s="220">
        <f t="shared" si="4"/>
        <v>0</v>
      </c>
      <c r="M6" s="220">
        <f t="shared" si="0"/>
        <v>0</v>
      </c>
      <c r="N6" s="221">
        <f t="shared" si="5"/>
        <v>0</v>
      </c>
    </row>
    <row r="7" spans="9:14" ht="12.75">
      <c r="I7" s="267"/>
      <c r="J7" s="216">
        <f t="shared" si="6"/>
        <v>0</v>
      </c>
      <c r="K7" s="217">
        <f t="shared" si="3"/>
        <v>0</v>
      </c>
      <c r="L7" s="217">
        <f t="shared" si="4"/>
        <v>0</v>
      </c>
      <c r="M7" s="217">
        <f t="shared" si="0"/>
        <v>0</v>
      </c>
      <c r="N7" s="218">
        <f t="shared" si="5"/>
        <v>0</v>
      </c>
    </row>
    <row r="8" spans="9:14" ht="12.75">
      <c r="I8" s="266"/>
      <c r="J8" s="219">
        <f t="shared" si="6"/>
        <v>0</v>
      </c>
      <c r="K8" s="220">
        <f t="shared" si="3"/>
        <v>0</v>
      </c>
      <c r="L8" s="220">
        <f t="shared" si="4"/>
        <v>0</v>
      </c>
      <c r="M8" s="220">
        <f t="shared" si="0"/>
        <v>0</v>
      </c>
      <c r="N8" s="221">
        <f t="shared" si="5"/>
        <v>0</v>
      </c>
    </row>
    <row r="9" spans="9:14" ht="12.75">
      <c r="I9" s="267"/>
      <c r="J9" s="216">
        <f t="shared" si="6"/>
        <v>0</v>
      </c>
      <c r="K9" s="217">
        <f t="shared" si="3"/>
        <v>0</v>
      </c>
      <c r="L9" s="217">
        <f t="shared" si="4"/>
        <v>0</v>
      </c>
      <c r="M9" s="217">
        <f t="shared" si="0"/>
        <v>0</v>
      </c>
      <c r="N9" s="218">
        <f t="shared" si="5"/>
        <v>0</v>
      </c>
    </row>
    <row r="10" spans="9:14" ht="12.75">
      <c r="I10" s="222"/>
      <c r="J10" s="219">
        <f t="shared" si="6"/>
        <v>0</v>
      </c>
      <c r="K10" s="220">
        <f t="shared" si="3"/>
        <v>0</v>
      </c>
      <c r="L10" s="220">
        <f t="shared" si="4"/>
        <v>0</v>
      </c>
      <c r="M10" s="220">
        <f t="shared" si="0"/>
        <v>0</v>
      </c>
      <c r="N10" s="221">
        <f t="shared" si="5"/>
        <v>0</v>
      </c>
    </row>
    <row r="11" spans="9:14" ht="12.75">
      <c r="I11" s="223"/>
      <c r="J11" s="216">
        <f t="shared" si="6"/>
        <v>0</v>
      </c>
      <c r="K11" s="217">
        <f t="shared" si="3"/>
        <v>0</v>
      </c>
      <c r="L11" s="217">
        <f t="shared" si="4"/>
        <v>0</v>
      </c>
      <c r="M11" s="217">
        <f t="shared" si="0"/>
        <v>0</v>
      </c>
      <c r="N11" s="218">
        <f t="shared" si="5"/>
        <v>0</v>
      </c>
    </row>
    <row r="12" spans="9:14" ht="12.75">
      <c r="I12" s="222"/>
      <c r="J12" s="219">
        <f t="shared" si="6"/>
        <v>0</v>
      </c>
      <c r="K12" s="220">
        <f aca="true" t="shared" si="7" ref="K12:K21">SUMIF($C$2:$C$65536,I12,$E$2:$E$65536)</f>
        <v>0</v>
      </c>
      <c r="L12" s="220">
        <f aca="true" t="shared" si="8" ref="L12:L21">SUMIF($C$2:$C$65536,I12,$F$2:$F$65536)</f>
        <v>0</v>
      </c>
      <c r="M12" s="220">
        <f aca="true" t="shared" si="9" ref="M12:M21">SUMIF($C$2:$C$65536,I12,$G$2:$G$65536)</f>
        <v>0</v>
      </c>
      <c r="N12" s="221">
        <f aca="true" t="shared" si="10" ref="N12:N21">SUMIF($C$2:$C$65536,I12,$H$2:$H$65536)</f>
        <v>0</v>
      </c>
    </row>
    <row r="13" spans="9:14" ht="12.75">
      <c r="I13" s="223"/>
      <c r="J13" s="216">
        <f t="shared" si="6"/>
        <v>0</v>
      </c>
      <c r="K13" s="217">
        <f t="shared" si="7"/>
        <v>0</v>
      </c>
      <c r="L13" s="217">
        <f t="shared" si="8"/>
        <v>0</v>
      </c>
      <c r="M13" s="217">
        <f t="shared" si="9"/>
        <v>0</v>
      </c>
      <c r="N13" s="218">
        <f t="shared" si="10"/>
        <v>0</v>
      </c>
    </row>
    <row r="14" spans="9:14" ht="12.75">
      <c r="I14" s="222"/>
      <c r="J14" s="219">
        <f t="shared" si="6"/>
        <v>0</v>
      </c>
      <c r="K14" s="220">
        <f t="shared" si="7"/>
        <v>0</v>
      </c>
      <c r="L14" s="220">
        <f t="shared" si="8"/>
        <v>0</v>
      </c>
      <c r="M14" s="220">
        <f t="shared" si="9"/>
        <v>0</v>
      </c>
      <c r="N14" s="221">
        <f t="shared" si="10"/>
        <v>0</v>
      </c>
    </row>
    <row r="15" spans="9:14" ht="12.75">
      <c r="I15" s="223"/>
      <c r="J15" s="216">
        <f t="shared" si="6"/>
        <v>0</v>
      </c>
      <c r="K15" s="217">
        <f t="shared" si="7"/>
        <v>0</v>
      </c>
      <c r="L15" s="217">
        <f t="shared" si="8"/>
        <v>0</v>
      </c>
      <c r="M15" s="217">
        <f t="shared" si="9"/>
        <v>0</v>
      </c>
      <c r="N15" s="218">
        <f t="shared" si="10"/>
        <v>0</v>
      </c>
    </row>
    <row r="16" spans="9:14" ht="12.75">
      <c r="I16" s="222"/>
      <c r="J16" s="219">
        <f t="shared" si="6"/>
        <v>0</v>
      </c>
      <c r="K16" s="220">
        <f t="shared" si="7"/>
        <v>0</v>
      </c>
      <c r="L16" s="220">
        <f t="shared" si="8"/>
        <v>0</v>
      </c>
      <c r="M16" s="220">
        <f t="shared" si="9"/>
        <v>0</v>
      </c>
      <c r="N16" s="221">
        <f t="shared" si="10"/>
        <v>0</v>
      </c>
    </row>
    <row r="17" spans="9:14" ht="12.75">
      <c r="I17" s="223"/>
      <c r="J17" s="216">
        <f t="shared" si="6"/>
        <v>0</v>
      </c>
      <c r="K17" s="217">
        <f t="shared" si="7"/>
        <v>0</v>
      </c>
      <c r="L17" s="217">
        <f t="shared" si="8"/>
        <v>0</v>
      </c>
      <c r="M17" s="217">
        <f t="shared" si="9"/>
        <v>0</v>
      </c>
      <c r="N17" s="218">
        <f t="shared" si="10"/>
        <v>0</v>
      </c>
    </row>
    <row r="18" spans="9:14" ht="12.75">
      <c r="I18" s="222"/>
      <c r="J18" s="219">
        <f t="shared" si="6"/>
        <v>0</v>
      </c>
      <c r="K18" s="220">
        <f t="shared" si="7"/>
        <v>0</v>
      </c>
      <c r="L18" s="220">
        <f t="shared" si="8"/>
        <v>0</v>
      </c>
      <c r="M18" s="220">
        <f t="shared" si="9"/>
        <v>0</v>
      </c>
      <c r="N18" s="221">
        <f t="shared" si="10"/>
        <v>0</v>
      </c>
    </row>
    <row r="19" spans="9:14" ht="12.75">
      <c r="I19" s="223"/>
      <c r="J19" s="216">
        <f t="shared" si="6"/>
        <v>0</v>
      </c>
      <c r="K19" s="217">
        <f t="shared" si="7"/>
        <v>0</v>
      </c>
      <c r="L19" s="217">
        <f t="shared" si="8"/>
        <v>0</v>
      </c>
      <c r="M19" s="217">
        <f t="shared" si="9"/>
        <v>0</v>
      </c>
      <c r="N19" s="218">
        <f t="shared" si="10"/>
        <v>0</v>
      </c>
    </row>
    <row r="20" spans="9:14" ht="12.75">
      <c r="I20" s="222"/>
      <c r="J20" s="219">
        <f t="shared" si="6"/>
        <v>0</v>
      </c>
      <c r="K20" s="220">
        <f t="shared" si="7"/>
        <v>0</v>
      </c>
      <c r="L20" s="220">
        <f t="shared" si="8"/>
        <v>0</v>
      </c>
      <c r="M20" s="220">
        <f t="shared" si="9"/>
        <v>0</v>
      </c>
      <c r="N20" s="221">
        <f t="shared" si="10"/>
        <v>0</v>
      </c>
    </row>
    <row r="21" spans="9:14" ht="13.5" thickBot="1">
      <c r="I21" s="224"/>
      <c r="J21" s="225">
        <f t="shared" si="6"/>
        <v>0</v>
      </c>
      <c r="K21" s="226">
        <f t="shared" si="7"/>
        <v>0</v>
      </c>
      <c r="L21" s="226">
        <f t="shared" si="8"/>
        <v>0</v>
      </c>
      <c r="M21" s="226">
        <f t="shared" si="9"/>
        <v>0</v>
      </c>
      <c r="N21" s="227">
        <f t="shared" si="10"/>
        <v>0</v>
      </c>
    </row>
    <row r="22" spans="9:14" ht="13.5" thickTop="1">
      <c r="I22" s="228"/>
      <c r="J22" s="229">
        <f t="shared" si="6"/>
        <v>0</v>
      </c>
      <c r="K22" s="229">
        <f t="shared" si="3"/>
        <v>0</v>
      </c>
      <c r="L22" s="229">
        <f t="shared" si="4"/>
        <v>0</v>
      </c>
      <c r="M22" s="229">
        <f>SUMIF($C$2:$C$65536,I22,$G$2:$G$65536)</f>
        <v>0</v>
      </c>
      <c r="N22" s="230">
        <f t="shared" si="5"/>
        <v>0</v>
      </c>
    </row>
    <row r="53" ht="12.75">
      <c r="G53" s="201"/>
    </row>
  </sheetData>
  <sheetProtection/>
  <conditionalFormatting sqref="I22:N65536 I2:I21">
    <cfRule type="cellIs" priority="1" dxfId="3" operator="between" stopIfTrue="1">
      <formula>1</formula>
      <formula>10</formula>
    </cfRule>
  </conditionalFormatting>
  <conditionalFormatting sqref="D2:H65536"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J2:N21">
    <cfRule type="cellIs" priority="4" dxfId="6" operator="greaterThan" stopIfTrue="1">
      <formula>0</formula>
    </cfRule>
    <cfRule type="cellIs" priority="5" dxfId="7" operator="less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C1:P31"/>
  <sheetViews>
    <sheetView showGridLines="0" workbookViewId="0" topLeftCell="A1">
      <selection activeCell="E23" sqref="E23"/>
    </sheetView>
  </sheetViews>
  <sheetFormatPr defaultColWidth="9.140625" defaultRowHeight="12.75" zeroHeight="1"/>
  <cols>
    <col min="1" max="1" width="9.28125" style="173" customWidth="1"/>
    <col min="2" max="16" width="9.140625" style="173" customWidth="1"/>
    <col min="17" max="16384" width="9.140625" style="2" customWidth="1"/>
  </cols>
  <sheetData>
    <row r="1" spans="3:10" ht="13.5" thickTop="1">
      <c r="C1" s="242" t="s">
        <v>116</v>
      </c>
      <c r="D1" s="243"/>
      <c r="E1" s="243"/>
      <c r="F1" s="243"/>
      <c r="G1" s="243"/>
      <c r="H1" s="243"/>
      <c r="I1" s="243"/>
      <c r="J1" s="244"/>
    </row>
    <row r="2" spans="3:10" ht="12.75">
      <c r="C2" s="245"/>
      <c r="D2" s="246"/>
      <c r="E2" s="246"/>
      <c r="F2" s="246"/>
      <c r="G2" s="246"/>
      <c r="H2" s="246"/>
      <c r="I2" s="246"/>
      <c r="J2" s="247"/>
    </row>
    <row r="3" spans="3:10" ht="12.75">
      <c r="C3" s="245"/>
      <c r="D3" s="246"/>
      <c r="E3" s="246"/>
      <c r="F3" s="246"/>
      <c r="G3" s="246"/>
      <c r="H3" s="246"/>
      <c r="I3" s="246"/>
      <c r="J3" s="247"/>
    </row>
    <row r="4" spans="3:10" ht="12.75">
      <c r="C4" s="177"/>
      <c r="D4" s="178"/>
      <c r="E4" s="178"/>
      <c r="F4" s="178"/>
      <c r="G4" s="178"/>
      <c r="H4" s="178"/>
      <c r="I4" s="178"/>
      <c r="J4" s="179"/>
    </row>
    <row r="5" spans="3:10" ht="15.75">
      <c r="C5" s="180"/>
      <c r="D5" s="181"/>
      <c r="E5" s="181"/>
      <c r="F5" s="181"/>
      <c r="G5" s="181"/>
      <c r="H5" s="174" t="s">
        <v>125</v>
      </c>
      <c r="I5" s="248">
        <f ca="1">NOW()</f>
        <v>40079.375238657405</v>
      </c>
      <c r="J5" s="249"/>
    </row>
    <row r="6" spans="3:10" ht="15.75">
      <c r="C6" s="180"/>
      <c r="D6" s="181"/>
      <c r="E6" s="181"/>
      <c r="F6" s="181"/>
      <c r="G6" s="181"/>
      <c r="H6" s="181"/>
      <c r="I6" s="181"/>
      <c r="J6" s="182"/>
    </row>
    <row r="7" spans="3:10" ht="16.5" thickBot="1">
      <c r="C7" s="180" t="s">
        <v>34</v>
      </c>
      <c r="D7" s="181"/>
      <c r="E7" s="181"/>
      <c r="F7" s="181"/>
      <c r="G7" s="181"/>
      <c r="H7" s="181" t="s">
        <v>128</v>
      </c>
      <c r="I7" s="181"/>
      <c r="J7" s="182"/>
    </row>
    <row r="8" spans="3:16" ht="17.25" thickBot="1" thickTop="1">
      <c r="C8" s="250" t="s">
        <v>134</v>
      </c>
      <c r="D8" s="251"/>
      <c r="E8" s="251"/>
      <c r="F8" s="252"/>
      <c r="G8" s="181"/>
      <c r="H8" s="181"/>
      <c r="I8" s="255">
        <v>103</v>
      </c>
      <c r="J8" s="256"/>
      <c r="N8" s="231"/>
      <c r="O8" s="231"/>
      <c r="P8" s="231"/>
    </row>
    <row r="9" spans="3:16" ht="16.5" thickTop="1">
      <c r="C9" s="180"/>
      <c r="D9" s="181"/>
      <c r="E9" s="181"/>
      <c r="F9" s="181"/>
      <c r="G9" s="181"/>
      <c r="H9" s="181"/>
      <c r="I9" s="181"/>
      <c r="J9" s="182"/>
      <c r="N9" s="231"/>
      <c r="O9" s="231"/>
      <c r="P9" s="231"/>
    </row>
    <row r="10" spans="3:16" ht="15.75">
      <c r="C10" s="180"/>
      <c r="D10" s="181"/>
      <c r="E10" s="181"/>
      <c r="F10" s="181"/>
      <c r="G10" s="181"/>
      <c r="H10" s="181"/>
      <c r="I10" s="181"/>
      <c r="J10" s="182"/>
      <c r="N10" s="231"/>
      <c r="O10" s="231"/>
      <c r="P10" s="231"/>
    </row>
    <row r="11" spans="3:16" ht="15.75">
      <c r="C11" s="180"/>
      <c r="D11" s="181"/>
      <c r="E11" s="181"/>
      <c r="F11" s="181"/>
      <c r="G11" s="181"/>
      <c r="H11" s="181"/>
      <c r="I11" s="181"/>
      <c r="J11" s="182"/>
      <c r="N11" s="231"/>
      <c r="O11" s="231"/>
      <c r="P11" s="231"/>
    </row>
    <row r="12" spans="3:16" ht="16.5" thickBot="1">
      <c r="C12" s="183" t="s">
        <v>117</v>
      </c>
      <c r="D12" s="184"/>
      <c r="E12" s="184" t="s">
        <v>123</v>
      </c>
      <c r="F12" s="184"/>
      <c r="G12" s="184"/>
      <c r="H12" s="184"/>
      <c r="I12" s="184"/>
      <c r="J12" s="185"/>
      <c r="N12" s="231"/>
      <c r="O12" s="231"/>
      <c r="P12" s="231"/>
    </row>
    <row r="13" spans="3:16" ht="17.25" thickBot="1" thickTop="1">
      <c r="C13" s="180"/>
      <c r="D13" s="181"/>
      <c r="E13" s="181"/>
      <c r="F13" s="181"/>
      <c r="G13" s="181"/>
      <c r="H13" s="181"/>
      <c r="I13" s="181"/>
      <c r="J13" s="182"/>
      <c r="N13" s="231"/>
      <c r="O13" s="231"/>
      <c r="P13" s="231"/>
    </row>
    <row r="14" spans="3:16" ht="17.25" thickBot="1" thickTop="1">
      <c r="C14" s="180" t="s">
        <v>118</v>
      </c>
      <c r="D14" s="181"/>
      <c r="E14" s="176"/>
      <c r="F14" s="181"/>
      <c r="G14" s="257" t="s">
        <v>130</v>
      </c>
      <c r="H14" s="258"/>
      <c r="I14" s="181"/>
      <c r="J14" s="182"/>
      <c r="N14" s="231"/>
      <c r="O14" s="231"/>
      <c r="P14" s="231"/>
    </row>
    <row r="15" spans="3:16" ht="16.5" thickBot="1">
      <c r="C15" s="180"/>
      <c r="D15" s="181"/>
      <c r="E15" s="189"/>
      <c r="F15" s="181"/>
      <c r="G15" s="259"/>
      <c r="H15" s="260"/>
      <c r="I15" s="181"/>
      <c r="J15" s="182"/>
      <c r="N15" s="231"/>
      <c r="O15" s="231"/>
      <c r="P15" s="231"/>
    </row>
    <row r="16" spans="3:16" ht="16.5" thickBot="1">
      <c r="C16" s="180" t="s">
        <v>119</v>
      </c>
      <c r="D16" s="181"/>
      <c r="E16" s="176">
        <v>-200</v>
      </c>
      <c r="F16" s="181"/>
      <c r="G16" s="259"/>
      <c r="H16" s="260"/>
      <c r="I16" s="181"/>
      <c r="J16" s="182"/>
      <c r="N16" s="231"/>
      <c r="O16" s="231"/>
      <c r="P16" s="231"/>
    </row>
    <row r="17" spans="3:16" ht="16.5" thickBot="1">
      <c r="C17" s="180"/>
      <c r="D17" s="181"/>
      <c r="E17" s="189"/>
      <c r="F17" s="181"/>
      <c r="G17" s="259"/>
      <c r="H17" s="260"/>
      <c r="I17" s="181"/>
      <c r="J17" s="182"/>
      <c r="N17" s="231"/>
      <c r="O17" s="231"/>
      <c r="P17" s="231"/>
    </row>
    <row r="18" spans="3:16" ht="16.5" thickBot="1">
      <c r="C18" s="180" t="s">
        <v>120</v>
      </c>
      <c r="D18" s="181"/>
      <c r="E18" s="176"/>
      <c r="F18" s="181"/>
      <c r="G18" s="259"/>
      <c r="H18" s="260"/>
      <c r="I18" s="181"/>
      <c r="J18" s="182"/>
      <c r="N18" s="231"/>
      <c r="O18" s="231"/>
      <c r="P18" s="231"/>
    </row>
    <row r="19" spans="3:16" ht="16.5" thickBot="1">
      <c r="C19" s="180"/>
      <c r="D19" s="181"/>
      <c r="E19" s="189"/>
      <c r="F19" s="181"/>
      <c r="G19" s="259"/>
      <c r="H19" s="260"/>
      <c r="I19" s="181"/>
      <c r="J19" s="182"/>
      <c r="N19" s="231"/>
      <c r="O19" s="231"/>
      <c r="P19" s="231"/>
    </row>
    <row r="20" spans="3:16" ht="16.5" thickBot="1">
      <c r="C20" s="180" t="s">
        <v>121</v>
      </c>
      <c r="D20" s="181"/>
      <c r="E20" s="176">
        <v>-201</v>
      </c>
      <c r="F20" s="181"/>
      <c r="G20" s="259"/>
      <c r="H20" s="260"/>
      <c r="I20" s="181"/>
      <c r="J20" s="182"/>
      <c r="N20" s="231"/>
      <c r="O20" s="231"/>
      <c r="P20" s="231"/>
    </row>
    <row r="21" spans="3:16" ht="16.5" thickBot="1">
      <c r="C21" s="180"/>
      <c r="D21" s="181"/>
      <c r="E21" s="189"/>
      <c r="F21" s="181"/>
      <c r="G21" s="259"/>
      <c r="H21" s="260"/>
      <c r="I21" s="181"/>
      <c r="J21" s="182"/>
      <c r="N21" s="231"/>
      <c r="O21" s="231"/>
      <c r="P21" s="231"/>
    </row>
    <row r="22" spans="3:16" ht="16.5" thickBot="1">
      <c r="C22" s="180" t="s">
        <v>122</v>
      </c>
      <c r="D22" s="181"/>
      <c r="E22" s="176">
        <v>-30</v>
      </c>
      <c r="F22" s="181"/>
      <c r="G22" s="261"/>
      <c r="H22" s="262"/>
      <c r="I22" s="181"/>
      <c r="J22" s="182"/>
      <c r="N22" s="231"/>
      <c r="O22" s="231"/>
      <c r="P22" s="231"/>
    </row>
    <row r="23" spans="3:16" ht="15.75">
      <c r="C23" s="180"/>
      <c r="D23" s="181"/>
      <c r="E23" s="181"/>
      <c r="F23" s="181"/>
      <c r="G23" s="181"/>
      <c r="H23" s="181"/>
      <c r="I23" s="181"/>
      <c r="J23" s="182"/>
      <c r="N23" s="231"/>
      <c r="O23" s="231"/>
      <c r="P23" s="231"/>
    </row>
    <row r="24" spans="3:16" ht="15.75">
      <c r="C24" s="180"/>
      <c r="D24" s="181"/>
      <c r="E24" s="181"/>
      <c r="F24" s="181"/>
      <c r="G24" s="181"/>
      <c r="H24" s="181"/>
      <c r="I24" s="181"/>
      <c r="J24" s="182"/>
      <c r="N24" s="231"/>
      <c r="O24" s="231"/>
      <c r="P24" s="231"/>
    </row>
    <row r="25" spans="3:16" ht="15.75">
      <c r="C25" s="180"/>
      <c r="D25" s="181"/>
      <c r="E25" s="181"/>
      <c r="F25" s="181"/>
      <c r="G25" s="181" t="s">
        <v>124</v>
      </c>
      <c r="H25" s="181"/>
      <c r="I25" s="181"/>
      <c r="J25" s="182"/>
      <c r="N25" s="231"/>
      <c r="O25" s="231"/>
      <c r="P25" s="231"/>
    </row>
    <row r="26" spans="3:16" ht="15.75">
      <c r="C26" s="180"/>
      <c r="D26" s="181"/>
      <c r="E26" s="181"/>
      <c r="F26" s="181"/>
      <c r="G26" s="181"/>
      <c r="H26" s="181"/>
      <c r="I26" s="181"/>
      <c r="J26" s="182"/>
      <c r="N26" s="231"/>
      <c r="O26" s="231"/>
      <c r="P26" s="231"/>
    </row>
    <row r="27" spans="3:16" ht="15.75">
      <c r="C27" s="180"/>
      <c r="D27" s="181"/>
      <c r="E27" s="181"/>
      <c r="F27" s="181"/>
      <c r="G27" s="253"/>
      <c r="H27" s="253"/>
      <c r="I27" s="253"/>
      <c r="J27" s="254"/>
      <c r="N27" s="231"/>
      <c r="O27" s="231"/>
      <c r="P27" s="231"/>
    </row>
    <row r="28" spans="3:16" ht="15.75">
      <c r="C28" s="180"/>
      <c r="D28" s="181"/>
      <c r="E28" s="181"/>
      <c r="F28" s="181"/>
      <c r="G28" s="174"/>
      <c r="H28" s="174"/>
      <c r="I28" s="174"/>
      <c r="J28" s="175"/>
      <c r="N28" s="231"/>
      <c r="O28" s="231"/>
      <c r="P28" s="231"/>
    </row>
    <row r="29" spans="3:16" ht="16.5" thickBot="1">
      <c r="C29" s="180"/>
      <c r="D29" s="181"/>
      <c r="E29" s="181"/>
      <c r="F29" s="188" t="s">
        <v>126</v>
      </c>
      <c r="G29" s="188"/>
      <c r="H29" s="188"/>
      <c r="I29" s="188"/>
      <c r="J29" s="190"/>
      <c r="N29" s="231"/>
      <c r="O29" s="231"/>
      <c r="P29" s="231"/>
    </row>
    <row r="30" spans="3:16" ht="16.5" thickBot="1">
      <c r="C30" s="186"/>
      <c r="D30" s="187"/>
      <c r="E30" s="187"/>
      <c r="F30" s="187"/>
      <c r="G30" s="187"/>
      <c r="H30" s="187"/>
      <c r="I30" s="187"/>
      <c r="J30" s="191"/>
      <c r="N30" s="231"/>
      <c r="O30" s="231"/>
      <c r="P30" s="231"/>
    </row>
    <row r="31" spans="14:16" ht="13.5" thickTop="1">
      <c r="N31" s="231"/>
      <c r="O31" s="231"/>
      <c r="P31" s="231"/>
    </row>
  </sheetData>
  <sheetProtection selectLockedCells="1"/>
  <mergeCells count="6">
    <mergeCell ref="C1:J3"/>
    <mergeCell ref="I5:J5"/>
    <mergeCell ref="C8:F8"/>
    <mergeCell ref="G27:J27"/>
    <mergeCell ref="I8:J8"/>
    <mergeCell ref="G14:H22"/>
  </mergeCells>
  <dataValidations count="2">
    <dataValidation type="list" allowBlank="1" showInputMessage="1" showErrorMessage="1" sqref="C8:F8">
      <formula1>vozaci</formula1>
    </dataValidation>
    <dataValidation type="list" allowBlank="1" showInputMessage="1" showErrorMessage="1" sqref="G27:J27">
      <formula1>skladistari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Otpremnica</dc:subject>
  <dc:creator>Ovuka Goran</dc:creator>
  <cp:keywords/>
  <dc:description/>
  <cp:lastModifiedBy>SIPA</cp:lastModifiedBy>
  <cp:lastPrinted>2009-09-08T16:12:19Z</cp:lastPrinted>
  <dcterms:created xsi:type="dcterms:W3CDTF">2009-08-17T08:41:46Z</dcterms:created>
  <dcterms:modified xsi:type="dcterms:W3CDTF">2009-09-23T07:00:23Z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vuka Goran">
    <vt:lpwstr>1</vt:lpwstr>
  </property>
</Properties>
</file>