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540" windowWidth="19320" windowHeight="13485" activeTab="1"/>
  </bookViews>
  <sheets>
    <sheet name="Tabelle1" sheetId="1" r:id="rId1"/>
    <sheet name="Tabelle1 (2)" sheetId="2" r:id="rId2"/>
  </sheets>
  <definedNames/>
  <calcPr fullCalcOnLoad="1"/>
</workbook>
</file>

<file path=xl/comments1.xml><?xml version="1.0" encoding="utf-8"?>
<comments xmlns="http://schemas.openxmlformats.org/spreadsheetml/2006/main">
  <authors>
    <author>005576</author>
  </authors>
  <commentList>
    <comment ref="B30" authorId="0">
      <text>
        <r>
          <rPr>
            <b/>
            <sz val="8"/>
            <rFont val="Tahoma"/>
            <family val="2"/>
          </rPr>
          <t>4,00%</t>
        </r>
        <r>
          <rPr>
            <sz val="8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8"/>
            <rFont val="Tahoma"/>
            <family val="2"/>
          </rPr>
          <t xml:space="preserve">4,00%
</t>
        </r>
      </text>
    </comment>
    <comment ref="B27" authorId="0">
      <text>
        <r>
          <rPr>
            <b/>
            <sz val="8"/>
            <rFont val="Tahoma"/>
            <family val="2"/>
          </rPr>
          <t xml:space="preserve">4,00%
</t>
        </r>
      </text>
    </comment>
    <comment ref="B26" authorId="0">
      <text>
        <r>
          <rPr>
            <b/>
            <sz val="8"/>
            <rFont val="Tahoma"/>
            <family val="2"/>
          </rPr>
          <t xml:space="preserve">4,375%
</t>
        </r>
        <r>
          <rPr>
            <sz val="8"/>
            <rFont val="Tahoma"/>
            <family val="2"/>
          </rPr>
          <t xml:space="preserve">
</t>
        </r>
      </text>
    </comment>
    <comment ref="B28" authorId="0">
      <text>
        <r>
          <rPr>
            <b/>
            <sz val="8"/>
            <rFont val="Tahoma"/>
            <family val="2"/>
          </rPr>
          <t xml:space="preserve">4,00%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005576</author>
  </authors>
  <commentList>
    <comment ref="B26" authorId="0">
      <text>
        <r>
          <rPr>
            <b/>
            <sz val="8"/>
            <rFont val="Tahoma"/>
            <family val="2"/>
          </rPr>
          <t xml:space="preserve">4,375%
</t>
        </r>
        <r>
          <rPr>
            <sz val="8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2"/>
          </rPr>
          <t xml:space="preserve">4,00%
</t>
        </r>
      </text>
    </comment>
    <comment ref="B28" authorId="0">
      <text>
        <r>
          <rPr>
            <b/>
            <sz val="8"/>
            <rFont val="Tahoma"/>
            <family val="2"/>
          </rPr>
          <t xml:space="preserve">4,00%
</t>
        </r>
        <r>
          <rPr>
            <sz val="8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8"/>
            <rFont val="Tahoma"/>
            <family val="2"/>
          </rPr>
          <t xml:space="preserve">4,00%
</t>
        </r>
      </text>
    </comment>
    <comment ref="B30" authorId="0">
      <text>
        <r>
          <rPr>
            <b/>
            <sz val="8"/>
            <rFont val="Tahoma"/>
            <family val="2"/>
          </rPr>
          <t>4,00%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<sst xmlns="http://schemas.openxmlformats.org/spreadsheetml/2006/main" count="176" uniqueCount="15">
  <si>
    <t>1.1.</t>
  </si>
  <si>
    <t>bis 1972</t>
  </si>
  <si>
    <t>bis 1978</t>
  </si>
  <si>
    <t>bis 1983</t>
  </si>
  <si>
    <t>bis 1987</t>
  </si>
  <si>
    <t>BG</t>
  </si>
  <si>
    <t>ABL</t>
  </si>
  <si>
    <t>D</t>
  </si>
  <si>
    <t>_</t>
  </si>
  <si>
    <t>%</t>
  </si>
  <si>
    <t>l145030</t>
  </si>
  <si>
    <t>Jubiläumsbonus</t>
  </si>
  <si>
    <t>Bonus</t>
  </si>
  <si>
    <r>
      <t>Res</t>
    </r>
    <r>
      <rPr>
        <sz val="9"/>
        <rFont val="Arial"/>
        <family val="2"/>
      </rPr>
      <t>(</t>
    </r>
    <r>
      <rPr>
        <sz val="8"/>
        <rFont val="Arial"/>
        <family val="2"/>
      </rPr>
      <t>avömex)</t>
    </r>
  </si>
  <si>
    <t>Nummer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</si>
</sst>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öS&quot;\ #,##0;\-&quot;öS&quot;\ #,##0"/>
    <numFmt numFmtId="171" formatCode="&quot;öS&quot;\ #,##0;[Red]\-&quot;öS&quot;\ #,##0"/>
    <numFmt numFmtId="172" formatCode="&quot;öS&quot;\ #,##0.00;\-&quot;öS&quot;\ #,##0.00"/>
    <numFmt numFmtId="173" formatCode="&quot;öS&quot;\ #,##0.00;[Red]\-&quot;öS&quot;\ #,##0.00"/>
    <numFmt numFmtId="174" formatCode="_-&quot;öS&quot;\ * #,##0_-;\-&quot;öS&quot;\ * #,##0_-;_-&quot;öS&quot;\ * &quot;-&quot;_-;_-@_-"/>
    <numFmt numFmtId="175" formatCode="_-&quot;öS&quot;\ * #,##0.00_-;\-&quot;öS&quot;\ * #,##0.00_-;_-&quot;öS&quot;\ * &quot;-&quot;??_-;_-@_-"/>
    <numFmt numFmtId="176" formatCode="0.0%"/>
    <numFmt numFmtId="177" formatCode="0.000%"/>
    <numFmt numFmtId="178" formatCode="0.0000"/>
    <numFmt numFmtId="179" formatCode="0.0000%"/>
    <numFmt numFmtId="180" formatCode="_-* #,##0.0000_-;\-* #,##0.0000_-;_-* &quot;-&quot;????_-;_-@_-"/>
    <numFmt numFmtId="181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 style="thin"/>
      <right style="medium">
        <color indexed="62"/>
      </right>
      <top style="medium">
        <color indexed="62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indexed="62"/>
      </right>
      <top style="thin"/>
      <bottom style="thin"/>
    </border>
    <border>
      <left style="thin"/>
      <right style="medium">
        <color indexed="62"/>
      </right>
      <top style="thin"/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62"/>
      </right>
      <top style="medium">
        <color indexed="62"/>
      </top>
      <bottom>
        <color indexed="63"/>
      </bottom>
    </border>
    <border>
      <left style="medium"/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62"/>
      </right>
      <top>
        <color indexed="63"/>
      </top>
      <bottom style="medium">
        <color indexed="62"/>
      </bottom>
    </border>
    <border>
      <left style="medium"/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thin"/>
      <top style="thin"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62"/>
      </bottom>
    </border>
    <border>
      <left style="medium">
        <color indexed="62"/>
      </left>
      <right style="medium">
        <color indexed="62"/>
      </right>
      <top style="thin"/>
      <bottom style="medium">
        <color indexed="62"/>
      </bottom>
    </border>
    <border>
      <left style="thin"/>
      <right style="thin"/>
      <top style="thin"/>
      <bottom style="medium">
        <color indexed="62"/>
      </bottom>
    </border>
    <border>
      <left>
        <color indexed="63"/>
      </left>
      <right style="medium">
        <color indexed="62"/>
      </right>
      <top style="thin"/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0" xfId="0" applyFont="1" applyAlignment="1">
      <alignment/>
    </xf>
    <xf numFmtId="10" fontId="3" fillId="0" borderId="0" xfId="59" applyNumberFormat="1" applyFont="1" applyAlignment="1">
      <alignment/>
    </xf>
    <xf numFmtId="4" fontId="3" fillId="0" borderId="0" xfId="0" applyNumberFormat="1" applyFont="1" applyAlignment="1">
      <alignment/>
    </xf>
    <xf numFmtId="10" fontId="0" fillId="0" borderId="0" xfId="59" applyNumberFormat="1" applyFont="1" applyAlignment="1">
      <alignment/>
    </xf>
    <xf numFmtId="10" fontId="3" fillId="0" borderId="0" xfId="59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0" xfId="60" applyFont="1" applyBorder="1">
      <alignment/>
      <protection/>
    </xf>
    <xf numFmtId="0" fontId="2" fillId="0" borderId="11" xfId="60" applyFont="1" applyBorder="1">
      <alignment/>
      <protection/>
    </xf>
    <xf numFmtId="0" fontId="2" fillId="0" borderId="0" xfId="60">
      <alignment/>
      <protection/>
    </xf>
    <xf numFmtId="14" fontId="2" fillId="0" borderId="12" xfId="60" applyNumberFormat="1" applyFont="1" applyBorder="1">
      <alignment/>
      <protection/>
    </xf>
    <xf numFmtId="0" fontId="2" fillId="0" borderId="13" xfId="42" applyNumberFormat="1" applyFont="1" applyBorder="1" applyAlignment="1">
      <alignment/>
    </xf>
    <xf numFmtId="0" fontId="2" fillId="0" borderId="12" xfId="60" applyFont="1" applyBorder="1">
      <alignment/>
      <protection/>
    </xf>
    <xf numFmtId="0" fontId="2" fillId="0" borderId="14" xfId="60" applyFont="1" applyBorder="1">
      <alignment/>
      <protection/>
    </xf>
    <xf numFmtId="14" fontId="2" fillId="0" borderId="15" xfId="60" applyNumberFormat="1" applyFont="1" applyBorder="1">
      <alignment/>
      <protection/>
    </xf>
    <xf numFmtId="0" fontId="2" fillId="0" borderId="15" xfId="60" applyFont="1" applyBorder="1">
      <alignment/>
      <protection/>
    </xf>
    <xf numFmtId="177" fontId="2" fillId="0" borderId="0" xfId="59" applyNumberFormat="1" applyFont="1" applyAlignment="1">
      <alignment/>
    </xf>
    <xf numFmtId="0" fontId="2" fillId="0" borderId="16" xfId="60" applyFont="1" applyBorder="1">
      <alignment/>
      <protection/>
    </xf>
    <xf numFmtId="0" fontId="2" fillId="0" borderId="0" xfId="60" applyFont="1">
      <alignment/>
      <protection/>
    </xf>
    <xf numFmtId="10" fontId="2" fillId="0" borderId="0" xfId="60" applyNumberFormat="1" applyFont="1">
      <alignment/>
      <protection/>
    </xf>
    <xf numFmtId="0" fontId="7" fillId="0" borderId="0" xfId="60" applyFont="1">
      <alignment/>
      <protection/>
    </xf>
    <xf numFmtId="177" fontId="7" fillId="0" borderId="0" xfId="60" applyNumberFormat="1" applyFont="1">
      <alignment/>
      <protection/>
    </xf>
    <xf numFmtId="0" fontId="7" fillId="0" borderId="11" xfId="60" applyFont="1" applyBorder="1">
      <alignment/>
      <protection/>
    </xf>
    <xf numFmtId="0" fontId="7" fillId="33" borderId="17" xfId="42" applyNumberFormat="1" applyFont="1" applyFill="1" applyBorder="1" applyAlignment="1">
      <alignment/>
    </xf>
    <xf numFmtId="178" fontId="7" fillId="0" borderId="18" xfId="60" applyNumberFormat="1" applyFont="1" applyBorder="1">
      <alignment/>
      <protection/>
    </xf>
    <xf numFmtId="0" fontId="7" fillId="33" borderId="19" xfId="42" applyNumberFormat="1" applyFont="1" applyFill="1" applyBorder="1" applyAlignment="1">
      <alignment/>
    </xf>
    <xf numFmtId="10" fontId="2" fillId="0" borderId="0" xfId="59" applyNumberFormat="1" applyFont="1" applyAlignment="1">
      <alignment/>
    </xf>
    <xf numFmtId="43" fontId="7" fillId="0" borderId="20" xfId="42" applyFont="1" applyBorder="1" applyAlignment="1">
      <alignment/>
    </xf>
    <xf numFmtId="10" fontId="2" fillId="0" borderId="21" xfId="0" applyNumberFormat="1" applyFont="1" applyFill="1" applyBorder="1" applyAlignment="1">
      <alignment/>
    </xf>
    <xf numFmtId="0" fontId="10" fillId="0" borderId="22" xfId="60" applyFont="1" applyBorder="1" applyAlignment="1">
      <alignment horizontal="center"/>
      <protection/>
    </xf>
    <xf numFmtId="10" fontId="10" fillId="0" borderId="0" xfId="60" applyNumberFormat="1" applyFont="1" applyBorder="1" applyAlignment="1">
      <alignment horizontal="center"/>
      <protection/>
    </xf>
    <xf numFmtId="0" fontId="10" fillId="0" borderId="23" xfId="60" applyFont="1" applyBorder="1">
      <alignment/>
      <protection/>
    </xf>
    <xf numFmtId="0" fontId="10" fillId="0" borderId="23" xfId="60" applyFont="1" applyBorder="1" applyAlignment="1">
      <alignment horizontal="center"/>
      <protection/>
    </xf>
    <xf numFmtId="10" fontId="10" fillId="0" borderId="24" xfId="60" applyNumberFormat="1" applyFont="1" applyBorder="1" applyAlignment="1">
      <alignment horizontal="center"/>
      <protection/>
    </xf>
    <xf numFmtId="177" fontId="10" fillId="0" borderId="0" xfId="60" applyNumberFormat="1" applyFont="1" applyBorder="1" applyAlignment="1">
      <alignment horizontal="center"/>
      <protection/>
    </xf>
    <xf numFmtId="177" fontId="10" fillId="0" borderId="0" xfId="60" applyNumberFormat="1" applyFont="1" applyFill="1" applyBorder="1" applyAlignment="1">
      <alignment horizontal="center"/>
      <protection/>
    </xf>
    <xf numFmtId="177" fontId="10" fillId="0" borderId="10" xfId="60" applyNumberFormat="1" applyFont="1" applyBorder="1" applyAlignment="1">
      <alignment horizontal="center"/>
      <protection/>
    </xf>
    <xf numFmtId="0" fontId="10" fillId="0" borderId="25" xfId="60" applyFont="1" applyBorder="1" applyAlignment="1">
      <alignment horizontal="center"/>
      <protection/>
    </xf>
    <xf numFmtId="179" fontId="3" fillId="0" borderId="0" xfId="59" applyNumberFormat="1" applyFont="1" applyAlignment="1">
      <alignment/>
    </xf>
    <xf numFmtId="0" fontId="11" fillId="0" borderId="0" xfId="0" applyFont="1" applyAlignment="1">
      <alignment/>
    </xf>
    <xf numFmtId="0" fontId="2" fillId="0" borderId="0" xfId="60" applyFont="1">
      <alignment/>
      <protection/>
    </xf>
    <xf numFmtId="0" fontId="12" fillId="0" borderId="0" xfId="60" applyFont="1">
      <alignment/>
      <protection/>
    </xf>
    <xf numFmtId="3" fontId="13" fillId="0" borderId="11" xfId="60" applyNumberFormat="1" applyFont="1" applyFill="1" applyBorder="1" applyAlignment="1">
      <alignment horizontal="center" wrapText="1"/>
      <protection/>
    </xf>
    <xf numFmtId="0" fontId="14" fillId="0" borderId="11" xfId="60" applyFont="1" applyFill="1" applyBorder="1" applyAlignment="1">
      <alignment horizontal="center"/>
      <protection/>
    </xf>
    <xf numFmtId="0" fontId="13" fillId="0" borderId="11" xfId="60" applyFont="1" applyFill="1" applyBorder="1" applyAlignment="1">
      <alignment horizontal="left"/>
      <protection/>
    </xf>
    <xf numFmtId="0" fontId="1" fillId="0" borderId="0" xfId="0" applyFont="1" applyAlignment="1">
      <alignment/>
    </xf>
    <xf numFmtId="0" fontId="15" fillId="0" borderId="26" xfId="60" applyFont="1" applyBorder="1" applyAlignment="1">
      <alignment horizontal="center"/>
      <protection/>
    </xf>
    <xf numFmtId="0" fontId="13" fillId="0" borderId="17" xfId="60" applyFont="1" applyBorder="1" applyAlignment="1">
      <alignment horizontal="center"/>
      <protection/>
    </xf>
    <xf numFmtId="10" fontId="13" fillId="0" borderId="27" xfId="60" applyNumberFormat="1" applyFont="1" applyBorder="1" applyAlignment="1">
      <alignment horizontal="center"/>
      <protection/>
    </xf>
    <xf numFmtId="10" fontId="13" fillId="0" borderId="28" xfId="60" applyNumberFormat="1" applyFont="1" applyFill="1" applyBorder="1" applyAlignment="1">
      <alignment horizontal="center"/>
      <protection/>
    </xf>
    <xf numFmtId="10" fontId="13" fillId="0" borderId="28" xfId="60" applyNumberFormat="1" applyFont="1" applyBorder="1" applyAlignment="1">
      <alignment horizontal="center"/>
      <protection/>
    </xf>
    <xf numFmtId="10" fontId="13" fillId="0" borderId="29" xfId="60" applyNumberFormat="1" applyFont="1" applyBorder="1" applyAlignment="1">
      <alignment horizontal="center"/>
      <protection/>
    </xf>
    <xf numFmtId="0" fontId="13" fillId="0" borderId="26" xfId="60" applyFont="1" applyBorder="1" applyAlignment="1">
      <alignment horizontal="center"/>
      <protection/>
    </xf>
    <xf numFmtId="0" fontId="13" fillId="0" borderId="0" xfId="60" applyFont="1" applyBorder="1" applyAlignment="1">
      <alignment horizontal="center"/>
      <protection/>
    </xf>
    <xf numFmtId="10" fontId="13" fillId="0" borderId="0" xfId="60" applyNumberFormat="1" applyFont="1" applyBorder="1" applyAlignment="1">
      <alignment horizontal="center"/>
      <protection/>
    </xf>
    <xf numFmtId="10" fontId="13" fillId="0" borderId="30" xfId="60" applyNumberFormat="1" applyFont="1" applyBorder="1" applyAlignment="1">
      <alignment horizontal="center"/>
      <protection/>
    </xf>
    <xf numFmtId="0" fontId="14" fillId="0" borderId="0" xfId="60" applyFont="1" applyBorder="1" applyAlignment="1">
      <alignment horizontal="center"/>
      <protection/>
    </xf>
    <xf numFmtId="177" fontId="13" fillId="0" borderId="0" xfId="60" applyNumberFormat="1" applyFont="1" applyBorder="1" applyAlignment="1">
      <alignment horizontal="center"/>
      <protection/>
    </xf>
    <xf numFmtId="0" fontId="14" fillId="0" borderId="20" xfId="60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10" fontId="1" fillId="0" borderId="0" xfId="59" applyNumberFormat="1" applyFont="1" applyAlignment="1">
      <alignment/>
    </xf>
    <xf numFmtId="9" fontId="1" fillId="0" borderId="0" xfId="59" applyNumberFormat="1" applyFont="1" applyAlignment="1">
      <alignment/>
    </xf>
    <xf numFmtId="177" fontId="13" fillId="0" borderId="20" xfId="60" applyNumberFormat="1" applyFont="1" applyBorder="1" applyAlignment="1">
      <alignment horizontal="center"/>
      <protection/>
    </xf>
    <xf numFmtId="10" fontId="0" fillId="0" borderId="0" xfId="0" applyNumberFormat="1" applyFill="1" applyAlignment="1">
      <alignment/>
    </xf>
    <xf numFmtId="0" fontId="2" fillId="0" borderId="19" xfId="60" applyFont="1" applyBorder="1">
      <alignment/>
      <protection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2" fillId="0" borderId="29" xfId="60" applyFont="1" applyBorder="1">
      <alignment/>
      <protection/>
    </xf>
    <xf numFmtId="0" fontId="2" fillId="0" borderId="31" xfId="60" applyBorder="1">
      <alignment/>
      <protection/>
    </xf>
    <xf numFmtId="0" fontId="2" fillId="0" borderId="32" xfId="60" applyFont="1" applyBorder="1">
      <alignment/>
      <protection/>
    </xf>
    <xf numFmtId="0" fontId="2" fillId="0" borderId="11" xfId="60" applyBorder="1" applyAlignment="1">
      <alignment horizontal="center"/>
      <protection/>
    </xf>
    <xf numFmtId="0" fontId="2" fillId="0" borderId="33" xfId="60" applyFont="1" applyBorder="1">
      <alignment/>
      <protection/>
    </xf>
    <xf numFmtId="0" fontId="2" fillId="0" borderId="34" xfId="60" applyFont="1" applyBorder="1">
      <alignment/>
      <protection/>
    </xf>
    <xf numFmtId="0" fontId="2" fillId="0" borderId="35" xfId="60" applyFont="1" applyBorder="1">
      <alignment/>
      <protection/>
    </xf>
    <xf numFmtId="0" fontId="2" fillId="0" borderId="18" xfId="60" applyBorder="1">
      <alignment/>
      <protection/>
    </xf>
    <xf numFmtId="0" fontId="7" fillId="33" borderId="0" xfId="42" applyNumberFormat="1" applyFont="1" applyFill="1" applyBorder="1" applyAlignment="1">
      <alignment/>
    </xf>
    <xf numFmtId="0" fontId="2" fillId="0" borderId="36" xfId="60" applyFont="1" applyBorder="1">
      <alignment/>
      <protection/>
    </xf>
    <xf numFmtId="10" fontId="2" fillId="34" borderId="37" xfId="60" applyNumberFormat="1" applyFont="1" applyFill="1" applyBorder="1">
      <alignment/>
      <protection/>
    </xf>
    <xf numFmtId="9" fontId="2" fillId="0" borderId="38" xfId="60" applyNumberFormat="1" applyFont="1" applyBorder="1">
      <alignment/>
      <protection/>
    </xf>
    <xf numFmtId="0" fontId="0" fillId="0" borderId="39" xfId="0" applyBorder="1" applyAlignment="1">
      <alignment/>
    </xf>
    <xf numFmtId="43" fontId="7" fillId="0" borderId="29" xfId="42" applyFont="1" applyBorder="1" applyAlignment="1">
      <alignment/>
    </xf>
    <xf numFmtId="178" fontId="7" fillId="0" borderId="10" xfId="60" applyNumberFormat="1" applyFont="1" applyBorder="1">
      <alignment/>
      <protection/>
    </xf>
    <xf numFmtId="178" fontId="7" fillId="0" borderId="39" xfId="60" applyNumberFormat="1" applyFont="1" applyBorder="1">
      <alignment/>
      <protection/>
    </xf>
    <xf numFmtId="178" fontId="7" fillId="0" borderId="19" xfId="60" applyNumberFormat="1" applyFont="1" applyBorder="1">
      <alignment/>
      <protection/>
    </xf>
    <xf numFmtId="0" fontId="7" fillId="35" borderId="31" xfId="42" applyNumberFormat="1" applyFont="1" applyFill="1" applyBorder="1" applyAlignment="1">
      <alignment/>
    </xf>
    <xf numFmtId="43" fontId="7" fillId="35" borderId="20" xfId="42" applyFont="1" applyFill="1" applyBorder="1" applyAlignment="1">
      <alignment/>
    </xf>
    <xf numFmtId="178" fontId="7" fillId="33" borderId="17" xfId="60" applyNumberFormat="1" applyFont="1" applyFill="1" applyBorder="1">
      <alignment/>
      <protection/>
    </xf>
    <xf numFmtId="177" fontId="7" fillId="0" borderId="17" xfId="60" applyNumberFormat="1" applyFont="1" applyBorder="1">
      <alignment/>
      <protection/>
    </xf>
    <xf numFmtId="2" fontId="7" fillId="0" borderId="27" xfId="60" applyNumberFormat="1" applyFont="1" applyBorder="1">
      <alignment/>
      <protection/>
    </xf>
    <xf numFmtId="2" fontId="7" fillId="33" borderId="20" xfId="60" applyNumberFormat="1" applyFont="1" applyFill="1" applyBorder="1">
      <alignment/>
      <protection/>
    </xf>
    <xf numFmtId="177" fontId="7" fillId="35" borderId="17" xfId="60" applyNumberFormat="1" applyFont="1" applyFill="1" applyBorder="1">
      <alignment/>
      <protection/>
    </xf>
    <xf numFmtId="2" fontId="7" fillId="35" borderId="11" xfId="60" applyNumberFormat="1" applyFont="1" applyFill="1" applyBorder="1">
      <alignment/>
      <protection/>
    </xf>
    <xf numFmtId="0" fontId="16" fillId="0" borderId="0" xfId="0" applyFont="1" applyAlignment="1">
      <alignment/>
    </xf>
    <xf numFmtId="43" fontId="17" fillId="0" borderId="17" xfId="0" applyNumberFormat="1" applyFont="1" applyBorder="1" applyAlignment="1">
      <alignment/>
    </xf>
    <xf numFmtId="43" fontId="17" fillId="0" borderId="19" xfId="0" applyNumberFormat="1" applyFont="1" applyBorder="1" applyAlignment="1">
      <alignment/>
    </xf>
    <xf numFmtId="2" fontId="7" fillId="0" borderId="0" xfId="60" applyNumberFormat="1" applyFont="1">
      <alignment/>
      <protection/>
    </xf>
    <xf numFmtId="10" fontId="16" fillId="0" borderId="0" xfId="59" applyNumberFormat="1" applyFont="1" applyBorder="1" applyAlignment="1">
      <alignment/>
    </xf>
    <xf numFmtId="10" fontId="2" fillId="0" borderId="0" xfId="60" applyNumberFormat="1">
      <alignment/>
      <protection/>
    </xf>
    <xf numFmtId="2" fontId="7" fillId="0" borderId="0" xfId="60" applyNumberFormat="1" applyFont="1">
      <alignment/>
      <protection/>
    </xf>
    <xf numFmtId="0" fontId="7" fillId="0" borderId="0" xfId="60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abelle1" xfId="60"/>
    <cellStyle name="Title" xfId="61"/>
    <cellStyle name="Total" xfId="62"/>
    <cellStyle name="Warning Text" xfId="63"/>
  </cellStyles>
  <dxfs count="8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5"/>
  <sheetViews>
    <sheetView zoomScale="85" zoomScaleNormal="85" zoomScalePageLayoutView="0" workbookViewId="0" topLeftCell="E1">
      <selection activeCell="O24" sqref="O24"/>
    </sheetView>
  </sheetViews>
  <sheetFormatPr defaultColWidth="11.421875" defaultRowHeight="15"/>
  <cols>
    <col min="1" max="1" width="10.57421875" style="0" customWidth="1"/>
    <col min="2" max="2" width="9.140625" style="0" customWidth="1"/>
    <col min="3" max="3" width="8.00390625" style="0" customWidth="1"/>
    <col min="4" max="4" width="30.140625" style="0" customWidth="1"/>
    <col min="5" max="6" width="8.00390625" style="0" customWidth="1"/>
    <col min="7" max="7" width="8.57421875" style="0" customWidth="1"/>
    <col min="8" max="8" width="14.28125" style="0" bestFit="1" customWidth="1"/>
    <col min="9" max="10" width="6.140625" style="0" bestFit="1" customWidth="1"/>
    <col min="11" max="11" width="8.140625" style="0" customWidth="1"/>
    <col min="12" max="13" width="11.421875" style="0" customWidth="1"/>
    <col min="14" max="14" width="9.421875" style="0" customWidth="1"/>
    <col min="15" max="15" width="11.421875" style="0" customWidth="1"/>
    <col min="16" max="16" width="12.28125" style="0" bestFit="1" customWidth="1"/>
    <col min="17" max="17" width="11.421875" style="0" customWidth="1"/>
    <col min="18" max="18" width="15.00390625" style="0" customWidth="1"/>
  </cols>
  <sheetData>
    <row r="1" spans="4:21" ht="15">
      <c r="D1" s="2"/>
      <c r="I1" s="5"/>
      <c r="U1" s="6"/>
    </row>
    <row r="2" spans="1:19" ht="49.5" customHeight="1" thickBot="1">
      <c r="A2" s="42"/>
      <c r="B2" s="42"/>
      <c r="C2" s="43"/>
      <c r="D2" s="44"/>
      <c r="E2" s="44"/>
      <c r="F2" s="44"/>
      <c r="G2" s="45"/>
      <c r="H2" s="42"/>
      <c r="I2" s="2"/>
      <c r="J2" s="45"/>
      <c r="K2" s="45"/>
      <c r="M2" s="65"/>
      <c r="N2" s="6"/>
      <c r="R2" s="63"/>
      <c r="S2" s="39"/>
    </row>
    <row r="3" spans="1:25" ht="15.75" thickBot="1">
      <c r="A3" s="46" t="s">
        <v>0</v>
      </c>
      <c r="B3" s="47"/>
      <c r="C3" s="48">
        <v>0.0225</v>
      </c>
      <c r="D3" s="49">
        <v>0.0275</v>
      </c>
      <c r="E3" s="50">
        <v>0.03</v>
      </c>
      <c r="F3" s="50">
        <v>0.0325</v>
      </c>
      <c r="G3" s="51">
        <v>0.04</v>
      </c>
      <c r="H3" s="51" t="s">
        <v>9</v>
      </c>
      <c r="I3" s="2"/>
      <c r="J3" s="45"/>
      <c r="K3" s="45"/>
      <c r="M3" s="64" t="s">
        <v>10</v>
      </c>
      <c r="N3" s="7"/>
      <c r="O3" s="8"/>
      <c r="P3" s="8"/>
      <c r="Q3" s="70"/>
      <c r="R3" s="9"/>
      <c r="S3" s="9"/>
      <c r="T3" s="9"/>
      <c r="U3" s="9"/>
      <c r="V3" s="9"/>
      <c r="W3" s="9"/>
      <c r="X3" s="9"/>
      <c r="Y3" s="9"/>
    </row>
    <row r="4" spans="1:25" ht="14.25" customHeight="1" thickBot="1">
      <c r="A4" s="52"/>
      <c r="B4" s="53"/>
      <c r="C4" s="53"/>
      <c r="D4" s="54"/>
      <c r="E4" s="54"/>
      <c r="F4" s="54"/>
      <c r="G4" s="55"/>
      <c r="H4" s="45"/>
      <c r="I4" s="2"/>
      <c r="J4" s="45"/>
      <c r="K4" s="45"/>
      <c r="L4" s="66"/>
      <c r="M4" s="13" t="s">
        <v>5</v>
      </c>
      <c r="N4" s="71"/>
      <c r="O4" s="10">
        <v>38322</v>
      </c>
      <c r="P4" s="11">
        <v>2000</v>
      </c>
      <c r="Q4" s="28">
        <f>VLOOKUP($P4,A5:G30,2,0)</f>
        <v>0.065</v>
      </c>
      <c r="R4" s="12" t="s">
        <v>11</v>
      </c>
      <c r="S4" s="41"/>
      <c r="T4" s="9"/>
      <c r="U4" s="9"/>
      <c r="V4" s="9"/>
      <c r="W4" s="9"/>
      <c r="X4" s="9"/>
      <c r="Y4" s="9"/>
    </row>
    <row r="5" spans="1:25" ht="20.25" customHeight="1" thickBot="1">
      <c r="A5" s="29">
        <v>1967</v>
      </c>
      <c r="B5" s="30">
        <v>0.06</v>
      </c>
      <c r="C5" s="56" t="s">
        <v>8</v>
      </c>
      <c r="D5" s="56" t="s">
        <v>8</v>
      </c>
      <c r="E5" s="57">
        <v>0.03</v>
      </c>
      <c r="F5" s="56" t="s">
        <v>8</v>
      </c>
      <c r="G5" s="58" t="s">
        <v>8</v>
      </c>
      <c r="H5" s="38" t="str">
        <f>IF($I$7=$C$3,C5:C29,IF($I$7=$D$3,D5:D29,IF($I$7=$E$3,E5:E29,IF($I$7=$F$3,F5:F29,IF($I$7=$G$3,G5:G29,"")))))</f>
        <v>_</v>
      </c>
      <c r="I5" s="45"/>
      <c r="J5" s="45"/>
      <c r="K5" s="59"/>
      <c r="L5" s="66"/>
      <c r="M5" s="13" t="s">
        <v>6</v>
      </c>
      <c r="N5" s="72"/>
      <c r="O5" s="14">
        <v>41974</v>
      </c>
      <c r="P5" s="9"/>
      <c r="Q5" s="77"/>
      <c r="R5" s="15">
        <v>2000</v>
      </c>
      <c r="S5" s="41"/>
      <c r="T5" s="97"/>
      <c r="U5" s="9"/>
      <c r="V5" s="16"/>
      <c r="W5" s="9"/>
      <c r="X5" s="9"/>
      <c r="Y5" s="9"/>
    </row>
    <row r="6" spans="1:25" ht="15.75" thickBot="1">
      <c r="A6" s="31" t="s">
        <v>1</v>
      </c>
      <c r="B6" s="30">
        <v>0.06</v>
      </c>
      <c r="C6" s="56" t="s">
        <v>8</v>
      </c>
      <c r="D6" s="56" t="s">
        <v>8</v>
      </c>
      <c r="E6" s="57">
        <v>0.03</v>
      </c>
      <c r="F6" s="56" t="s">
        <v>8</v>
      </c>
      <c r="G6" s="58" t="s">
        <v>8</v>
      </c>
      <c r="H6" s="38" t="str">
        <f aca="true" t="shared" si="0" ref="H6:H30">IF($I$7=$C$3,C6:C30,IF($I$7=$D$3,D6:D30,IF($I$7=$E$3,E6:E30,IF($I$7=$F$3,F6:F30,IF($I$7=$G$3,G6:G30,"")))))</f>
        <v>_</v>
      </c>
      <c r="I6" s="45"/>
      <c r="J6" s="45"/>
      <c r="K6" s="54"/>
      <c r="L6" s="66"/>
      <c r="M6" s="69" t="s">
        <v>7</v>
      </c>
      <c r="N6" s="73"/>
      <c r="O6" s="17">
        <v>10</v>
      </c>
      <c r="P6" s="76">
        <v>2008</v>
      </c>
      <c r="Q6" s="79"/>
      <c r="R6" s="78">
        <v>0.05</v>
      </c>
      <c r="S6" s="9"/>
      <c r="T6" s="9"/>
      <c r="U6" s="9"/>
      <c r="V6" s="9"/>
      <c r="W6" s="9"/>
      <c r="X6" s="9"/>
      <c r="Y6" s="9"/>
    </row>
    <row r="7" spans="1:25" ht="15.75" thickBot="1">
      <c r="A7" s="31" t="s">
        <v>2</v>
      </c>
      <c r="B7" s="30">
        <v>0.065</v>
      </c>
      <c r="C7" s="56" t="s">
        <v>8</v>
      </c>
      <c r="D7" s="56" t="s">
        <v>8</v>
      </c>
      <c r="E7" s="57">
        <v>0.035</v>
      </c>
      <c r="F7" s="56" t="s">
        <v>8</v>
      </c>
      <c r="G7" s="58" t="s">
        <v>8</v>
      </c>
      <c r="H7" s="38" t="str">
        <f t="shared" si="0"/>
        <v>_</v>
      </c>
      <c r="I7" s="60">
        <f ca="1">OFFSET($J$7,$I$8,0,1,1)</f>
        <v>0.04</v>
      </c>
      <c r="J7" s="60"/>
      <c r="K7" s="45"/>
      <c r="L7" s="66"/>
      <c r="M7" s="68" t="s">
        <v>14</v>
      </c>
      <c r="N7" s="74"/>
      <c r="O7" s="67">
        <v>4320</v>
      </c>
      <c r="P7" s="18"/>
      <c r="Q7" s="19"/>
      <c r="R7" s="18"/>
      <c r="S7" s="40"/>
      <c r="T7" s="9"/>
      <c r="U7" s="9"/>
      <c r="V7" s="9"/>
      <c r="W7" s="9"/>
      <c r="X7" s="9"/>
      <c r="Y7" s="9"/>
    </row>
    <row r="8" spans="1:25" ht="15.75">
      <c r="A8" s="31" t="s">
        <v>3</v>
      </c>
      <c r="B8" s="30">
        <v>0.07</v>
      </c>
      <c r="C8" s="56" t="s">
        <v>8</v>
      </c>
      <c r="D8" s="56" t="s">
        <v>8</v>
      </c>
      <c r="E8" s="57">
        <v>0.04</v>
      </c>
      <c r="F8" s="56" t="s">
        <v>8</v>
      </c>
      <c r="G8" s="58" t="s">
        <v>8</v>
      </c>
      <c r="H8" s="38" t="str">
        <f t="shared" si="0"/>
        <v>_</v>
      </c>
      <c r="I8" s="45">
        <v>5</v>
      </c>
      <c r="J8" s="60">
        <v>0.0225</v>
      </c>
      <c r="K8" s="60"/>
      <c r="M8" s="20"/>
      <c r="N8" s="20"/>
      <c r="O8" s="20"/>
      <c r="P8" s="21"/>
      <c r="Q8" s="21"/>
      <c r="R8" s="20"/>
      <c r="S8" s="20"/>
      <c r="T8" s="9"/>
      <c r="U8" s="9"/>
      <c r="V8" s="9"/>
      <c r="W8" s="9"/>
      <c r="X8" s="9"/>
      <c r="Y8" s="9"/>
    </row>
    <row r="9" spans="1:25" ht="16.5" thickBot="1">
      <c r="A9" s="31" t="s">
        <v>4</v>
      </c>
      <c r="B9" s="30">
        <v>0.07</v>
      </c>
      <c r="C9" s="56" t="s">
        <v>8</v>
      </c>
      <c r="D9" s="56" t="s">
        <v>8</v>
      </c>
      <c r="E9" s="57">
        <v>0.04</v>
      </c>
      <c r="F9" s="56" t="s">
        <v>8</v>
      </c>
      <c r="G9" s="58" t="s">
        <v>8</v>
      </c>
      <c r="H9" s="38" t="str">
        <f t="shared" si="0"/>
        <v>_</v>
      </c>
      <c r="I9" s="45"/>
      <c r="J9" s="60">
        <v>0.0275</v>
      </c>
      <c r="K9" s="60"/>
      <c r="M9" s="22"/>
      <c r="N9" s="22"/>
      <c r="O9" s="20"/>
      <c r="P9" s="21"/>
      <c r="Q9" s="22"/>
      <c r="R9" s="20"/>
      <c r="S9" s="20"/>
      <c r="T9" s="9"/>
      <c r="U9" s="9"/>
      <c r="V9" s="9"/>
      <c r="W9" s="9"/>
      <c r="X9" s="9"/>
      <c r="Y9" s="9"/>
    </row>
    <row r="10" spans="1:25" ht="16.5" thickBot="1">
      <c r="A10" s="32">
        <v>1988</v>
      </c>
      <c r="B10" s="30">
        <v>0.0725</v>
      </c>
      <c r="C10" s="56" t="s">
        <v>8</v>
      </c>
      <c r="D10" s="56" t="s">
        <v>8</v>
      </c>
      <c r="E10" s="57">
        <v>0.0425</v>
      </c>
      <c r="F10" s="56" t="s">
        <v>8</v>
      </c>
      <c r="G10" s="58" t="s">
        <v>8</v>
      </c>
      <c r="H10" s="38" t="str">
        <f t="shared" si="0"/>
        <v>_</v>
      </c>
      <c r="I10" s="45"/>
      <c r="J10" s="60">
        <v>0.03</v>
      </c>
      <c r="K10" s="60"/>
      <c r="M10" s="23" t="str">
        <f>P4&amp;" - 2008"</f>
        <v>2000 - 2008</v>
      </c>
      <c r="N10" s="23"/>
      <c r="O10" s="22"/>
      <c r="P10" s="24"/>
      <c r="Q10" s="86"/>
      <c r="R10" s="81"/>
      <c r="S10" s="20" t="s">
        <v>13</v>
      </c>
      <c r="T10" s="99" t="s">
        <v>12</v>
      </c>
      <c r="U10" s="9"/>
      <c r="V10" s="9"/>
      <c r="W10" s="9"/>
      <c r="X10" s="9"/>
      <c r="Y10" s="9"/>
    </row>
    <row r="11" spans="1:25" ht="16.5" thickBot="1">
      <c r="A11" s="32">
        <v>1989</v>
      </c>
      <c r="B11" s="30">
        <v>0.07</v>
      </c>
      <c r="C11" s="56" t="s">
        <v>8</v>
      </c>
      <c r="D11" s="56" t="s">
        <v>8</v>
      </c>
      <c r="E11" s="57">
        <v>0.04</v>
      </c>
      <c r="F11" s="56" t="s">
        <v>8</v>
      </c>
      <c r="G11" s="58" t="s">
        <v>8</v>
      </c>
      <c r="H11" s="38" t="str">
        <f t="shared" si="0"/>
        <v>_</v>
      </c>
      <c r="I11" s="45"/>
      <c r="J11" s="60">
        <v>0.0325</v>
      </c>
      <c r="K11" s="60"/>
      <c r="M11" s="23">
        <f>$P$4</f>
        <v>2000</v>
      </c>
      <c r="N11" s="87">
        <f>INDEX($C$5:$G$30,MATCH(M11,$A$5:$A$30),MATCH($I$7,$C$3:$G$3))</f>
        <v>0.025</v>
      </c>
      <c r="O11" s="88">
        <f>O7</f>
        <v>4320</v>
      </c>
      <c r="P11" s="80">
        <f>O11*(1+N11)-$O$11</f>
        <v>108</v>
      </c>
      <c r="Q11" s="89">
        <f aca="true" t="shared" si="1" ref="Q11:Q23">Q10+P11</f>
        <v>108</v>
      </c>
      <c r="R11" s="82">
        <f aca="true" t="shared" si="2" ref="R11:R23">O11+P11</f>
        <v>4428</v>
      </c>
      <c r="S11" s="95">
        <v>34429.35</v>
      </c>
      <c r="T11" s="9">
        <f>Q11/$O$7*S11</f>
        <v>860.73375</v>
      </c>
      <c r="U11" s="9"/>
      <c r="V11" s="9"/>
      <c r="W11" s="9"/>
      <c r="X11" s="9"/>
      <c r="Y11" s="9"/>
    </row>
    <row r="12" spans="1:25" ht="16.5" thickBot="1">
      <c r="A12" s="32">
        <v>1990</v>
      </c>
      <c r="B12" s="30">
        <v>0.07</v>
      </c>
      <c r="C12" s="56" t="s">
        <v>8</v>
      </c>
      <c r="D12" s="56" t="s">
        <v>8</v>
      </c>
      <c r="E12" s="57">
        <v>0.04</v>
      </c>
      <c r="F12" s="56" t="s">
        <v>8</v>
      </c>
      <c r="G12" s="58" t="s">
        <v>8</v>
      </c>
      <c r="H12" s="38" t="str">
        <f t="shared" si="0"/>
        <v>_</v>
      </c>
      <c r="I12" s="45"/>
      <c r="J12" s="60">
        <v>0.04</v>
      </c>
      <c r="K12" s="60"/>
      <c r="M12" s="84">
        <f>IF(OR(M11="",M11=$P$6),"",M11+1)</f>
        <v>2001</v>
      </c>
      <c r="N12" s="90">
        <f>INDEX($C$5:$G$30,MATCH(M12,$A$5:$A$30),MATCH($I$7,$C$3:$G$3))</f>
        <v>0.025</v>
      </c>
      <c r="O12" s="91">
        <f aca="true" t="shared" si="3" ref="O12:O23">R11</f>
        <v>4428</v>
      </c>
      <c r="P12" s="85">
        <f>O12*(1+N12)-O12</f>
        <v>110.69999999999982</v>
      </c>
      <c r="Q12" s="93">
        <f t="shared" si="1"/>
        <v>218.69999999999982</v>
      </c>
      <c r="R12" s="94">
        <f t="shared" si="2"/>
        <v>4538.7</v>
      </c>
      <c r="S12" s="95">
        <v>30959.93</v>
      </c>
      <c r="T12" s="9">
        <f>Q12/$O$7*S12</f>
        <v>1567.3464562499987</v>
      </c>
      <c r="U12" s="9"/>
      <c r="V12" s="9"/>
      <c r="W12" s="9"/>
      <c r="X12" s="9"/>
      <c r="Y12" s="9"/>
    </row>
    <row r="13" spans="1:25" ht="16.5" thickBot="1">
      <c r="A13" s="32">
        <v>1991</v>
      </c>
      <c r="B13" s="30">
        <v>0.07</v>
      </c>
      <c r="C13" s="56" t="s">
        <v>8</v>
      </c>
      <c r="D13" s="56" t="s">
        <v>8</v>
      </c>
      <c r="E13" s="57">
        <v>0.04</v>
      </c>
      <c r="F13" s="56" t="s">
        <v>8</v>
      </c>
      <c r="G13" s="58" t="s">
        <v>8</v>
      </c>
      <c r="H13" s="38" t="str">
        <f t="shared" si="0"/>
        <v>_</v>
      </c>
      <c r="I13" s="45"/>
      <c r="J13" s="60"/>
      <c r="K13" s="60"/>
      <c r="M13" s="25">
        <f aca="true" t="shared" si="4" ref="M13:M40">IF(OR(M12="",M12=$P$6),"",M12+1)</f>
        <v>2002</v>
      </c>
      <c r="N13" s="87">
        <f>INDEX($C$5:$G$30,MATCH(M13,$A$5:$A$30),MATCH($I$7,$C$3:$G$3))</f>
        <v>0.0225</v>
      </c>
      <c r="O13" s="95">
        <f t="shared" si="3"/>
        <v>4538.7</v>
      </c>
      <c r="P13" s="27">
        <f>O13*(1+N13)-O13</f>
        <v>102.12075000000004</v>
      </c>
      <c r="Q13" s="89">
        <f t="shared" si="1"/>
        <v>320.82074999999986</v>
      </c>
      <c r="R13" s="83">
        <f t="shared" si="2"/>
        <v>4640.82075</v>
      </c>
      <c r="S13" s="98">
        <v>27397.98</v>
      </c>
      <c r="T13" s="9">
        <f>Q13/$O$7*S13</f>
        <v>2034.6852990937489</v>
      </c>
      <c r="U13" s="9"/>
      <c r="V13" s="9"/>
      <c r="W13" s="9"/>
      <c r="X13" s="9"/>
      <c r="Y13" s="9"/>
    </row>
    <row r="14" spans="1:25" ht="16.5" thickBot="1">
      <c r="A14" s="32">
        <v>1992</v>
      </c>
      <c r="B14" s="30">
        <v>0.07</v>
      </c>
      <c r="C14" s="56" t="s">
        <v>8</v>
      </c>
      <c r="D14" s="56" t="s">
        <v>8</v>
      </c>
      <c r="E14" s="57">
        <v>0.04</v>
      </c>
      <c r="F14" s="56" t="s">
        <v>8</v>
      </c>
      <c r="G14" s="58" t="s">
        <v>8</v>
      </c>
      <c r="H14" s="38" t="str">
        <f t="shared" si="0"/>
        <v>_</v>
      </c>
      <c r="I14" s="45"/>
      <c r="J14" s="61"/>
      <c r="K14" s="60"/>
      <c r="M14" s="25">
        <f t="shared" si="4"/>
        <v>2003</v>
      </c>
      <c r="N14" s="87">
        <f aca="true" t="shared" si="5" ref="N14:N31">INDEX($C$5:$G$30,MATCH(M14,$A$5:$A$30),MATCH($I$7,$C$3:$G$3))</f>
        <v>0.01</v>
      </c>
      <c r="O14" s="95">
        <f t="shared" si="3"/>
        <v>4640.82075</v>
      </c>
      <c r="P14" s="27">
        <f aca="true" t="shared" si="6" ref="P14:P20">O14*(1+N14)-O14</f>
        <v>46.40820749999966</v>
      </c>
      <c r="Q14" s="89">
        <f t="shared" si="1"/>
        <v>367.2289574999995</v>
      </c>
      <c r="R14" s="83">
        <f t="shared" si="2"/>
        <v>4687.2289574999995</v>
      </c>
      <c r="S14" s="9"/>
      <c r="T14" s="9"/>
      <c r="U14" s="9"/>
      <c r="V14" s="9"/>
      <c r="W14" s="9"/>
      <c r="X14" s="9"/>
      <c r="Y14" s="9"/>
    </row>
    <row r="15" spans="1:25" ht="16.5" thickBot="1">
      <c r="A15" s="32">
        <v>1993</v>
      </c>
      <c r="B15" s="30">
        <v>0.0725</v>
      </c>
      <c r="C15" s="56" t="s">
        <v>8</v>
      </c>
      <c r="D15" s="56" t="s">
        <v>8</v>
      </c>
      <c r="E15" s="57">
        <v>0.0425</v>
      </c>
      <c r="F15" s="56" t="s">
        <v>8</v>
      </c>
      <c r="G15" s="58" t="s">
        <v>8</v>
      </c>
      <c r="H15" s="38" t="str">
        <f t="shared" si="0"/>
        <v>_</v>
      </c>
      <c r="I15" s="45"/>
      <c r="J15" s="61"/>
      <c r="K15" s="60"/>
      <c r="M15" s="25">
        <f t="shared" si="4"/>
        <v>2004</v>
      </c>
      <c r="N15" s="90">
        <f t="shared" si="5"/>
        <v>0.010000000000000002</v>
      </c>
      <c r="O15" s="95">
        <f t="shared" si="3"/>
        <v>4687.2289574999995</v>
      </c>
      <c r="P15" s="27">
        <f t="shared" si="6"/>
        <v>46.87228957499974</v>
      </c>
      <c r="Q15" s="89">
        <f t="shared" si="1"/>
        <v>414.10124707499926</v>
      </c>
      <c r="R15" s="83">
        <f t="shared" si="2"/>
        <v>4734.101247074999</v>
      </c>
      <c r="S15" s="9"/>
      <c r="T15" s="9"/>
      <c r="U15" s="9"/>
      <c r="V15" s="9"/>
      <c r="W15" s="26"/>
      <c r="X15" s="9"/>
      <c r="Y15" s="9"/>
    </row>
    <row r="16" spans="1:25" ht="16.5" thickBot="1">
      <c r="A16" s="32">
        <v>1994</v>
      </c>
      <c r="B16" s="30">
        <v>0.0725</v>
      </c>
      <c r="C16" s="56" t="s">
        <v>8</v>
      </c>
      <c r="D16" s="56" t="s">
        <v>8</v>
      </c>
      <c r="E16" s="57">
        <v>0.0425</v>
      </c>
      <c r="F16" s="56" t="s">
        <v>8</v>
      </c>
      <c r="G16" s="58" t="s">
        <v>8</v>
      </c>
      <c r="H16" s="38" t="str">
        <f t="shared" si="0"/>
        <v>_</v>
      </c>
      <c r="I16" s="45"/>
      <c r="J16" s="61"/>
      <c r="K16" s="60"/>
      <c r="M16" s="25">
        <f t="shared" si="4"/>
        <v>2005</v>
      </c>
      <c r="N16" s="87">
        <f t="shared" si="5"/>
        <v>0.010000000000000002</v>
      </c>
      <c r="O16" s="95">
        <f t="shared" si="3"/>
        <v>4734.101247074999</v>
      </c>
      <c r="P16" s="27">
        <f t="shared" si="6"/>
        <v>47.341012470749774</v>
      </c>
      <c r="Q16" s="89">
        <f t="shared" si="1"/>
        <v>461.44225954574904</v>
      </c>
      <c r="R16" s="83">
        <f t="shared" si="2"/>
        <v>4781.442259545749</v>
      </c>
      <c r="S16" s="9"/>
      <c r="T16" s="9"/>
      <c r="U16" s="9"/>
      <c r="V16" s="9"/>
      <c r="W16" s="26"/>
      <c r="X16" s="9"/>
      <c r="Y16" s="9"/>
    </row>
    <row r="17" spans="1:25" ht="16.5" thickBot="1">
      <c r="A17" s="32">
        <v>1995</v>
      </c>
      <c r="B17" s="30">
        <v>0.07</v>
      </c>
      <c r="C17" s="56" t="s">
        <v>8</v>
      </c>
      <c r="D17" s="56" t="s">
        <v>8</v>
      </c>
      <c r="E17" s="57">
        <v>0.04</v>
      </c>
      <c r="F17" s="56" t="s">
        <v>8</v>
      </c>
      <c r="G17" s="58" t="s">
        <v>8</v>
      </c>
      <c r="H17" s="38" t="str">
        <f t="shared" si="0"/>
        <v>_</v>
      </c>
      <c r="I17" s="45"/>
      <c r="J17" s="61"/>
      <c r="K17" s="60"/>
      <c r="M17" s="25">
        <f t="shared" si="4"/>
        <v>2006</v>
      </c>
      <c r="N17" s="87">
        <f t="shared" si="5"/>
        <v>0.010000000000000002</v>
      </c>
      <c r="O17" s="95">
        <f t="shared" si="3"/>
        <v>4781.442259545749</v>
      </c>
      <c r="P17" s="27">
        <f t="shared" si="6"/>
        <v>47.81442259545747</v>
      </c>
      <c r="Q17" s="89">
        <f t="shared" si="1"/>
        <v>509.2566821412065</v>
      </c>
      <c r="R17" s="83">
        <f t="shared" si="2"/>
        <v>4829.2566821412065</v>
      </c>
      <c r="S17" s="9"/>
      <c r="T17" s="9"/>
      <c r="U17" s="9"/>
      <c r="V17" s="9"/>
      <c r="W17" s="26"/>
      <c r="X17" s="9"/>
      <c r="Y17" s="9"/>
    </row>
    <row r="18" spans="1:25" ht="16.5" thickBot="1">
      <c r="A18" s="32">
        <v>1996</v>
      </c>
      <c r="B18" s="30">
        <v>0.07</v>
      </c>
      <c r="C18" s="56" t="s">
        <v>8</v>
      </c>
      <c r="D18" s="56" t="s">
        <v>8</v>
      </c>
      <c r="E18" s="57">
        <v>0.04</v>
      </c>
      <c r="F18" s="56" t="s">
        <v>8</v>
      </c>
      <c r="G18" s="62">
        <v>0.03</v>
      </c>
      <c r="H18" s="38">
        <f t="shared" si="0"/>
        <v>0.03</v>
      </c>
      <c r="I18" s="45"/>
      <c r="J18" s="61"/>
      <c r="K18" s="60"/>
      <c r="M18" s="25">
        <f t="shared" si="4"/>
        <v>2007</v>
      </c>
      <c r="N18" s="90">
        <f t="shared" si="5"/>
        <v>0.010000000000000002</v>
      </c>
      <c r="O18" s="95">
        <f t="shared" si="3"/>
        <v>4829.2566821412065</v>
      </c>
      <c r="P18" s="27">
        <f t="shared" si="6"/>
        <v>48.29256682141204</v>
      </c>
      <c r="Q18" s="89">
        <f t="shared" si="1"/>
        <v>557.5492489626185</v>
      </c>
      <c r="R18" s="83">
        <f t="shared" si="2"/>
        <v>4877.549248962619</v>
      </c>
      <c r="S18" s="9"/>
      <c r="T18" s="9"/>
      <c r="U18" s="9"/>
      <c r="V18" s="9"/>
      <c r="W18" s="26"/>
      <c r="X18" s="9"/>
      <c r="Y18" s="9"/>
    </row>
    <row r="19" spans="1:25" ht="16.5" thickBot="1">
      <c r="A19" s="32">
        <v>1997</v>
      </c>
      <c r="B19" s="33">
        <v>0.0675</v>
      </c>
      <c r="C19" s="56" t="s">
        <v>8</v>
      </c>
      <c r="D19" s="56" t="s">
        <v>8</v>
      </c>
      <c r="E19" s="57">
        <v>0.0375</v>
      </c>
      <c r="F19" s="56" t="s">
        <v>8</v>
      </c>
      <c r="G19" s="62">
        <v>0.0275</v>
      </c>
      <c r="H19" s="38">
        <f t="shared" si="0"/>
        <v>0.0275</v>
      </c>
      <c r="I19" s="45"/>
      <c r="J19" s="45"/>
      <c r="K19" s="60"/>
      <c r="M19" s="25">
        <f t="shared" si="4"/>
        <v>2008</v>
      </c>
      <c r="N19" s="87">
        <f t="shared" si="5"/>
        <v>0</v>
      </c>
      <c r="O19" s="95">
        <f t="shared" si="3"/>
        <v>4877.549248962619</v>
      </c>
      <c r="P19" s="27">
        <f t="shared" si="6"/>
        <v>0</v>
      </c>
      <c r="Q19" s="89">
        <f t="shared" si="1"/>
        <v>557.5492489626185</v>
      </c>
      <c r="R19" s="83">
        <f t="shared" si="2"/>
        <v>4877.549248962619</v>
      </c>
      <c r="S19" s="9"/>
      <c r="T19" s="9"/>
      <c r="U19" s="9"/>
      <c r="V19" s="9"/>
      <c r="W19" s="26"/>
      <c r="X19" s="9"/>
      <c r="Y19" s="9"/>
    </row>
    <row r="20" spans="1:25" ht="16.5" thickBot="1">
      <c r="A20" s="32">
        <v>1998</v>
      </c>
      <c r="B20" s="30">
        <v>0.0675</v>
      </c>
      <c r="C20" s="56" t="s">
        <v>8</v>
      </c>
      <c r="D20" s="56" t="s">
        <v>8</v>
      </c>
      <c r="E20" s="57">
        <v>0.0375</v>
      </c>
      <c r="F20" s="56" t="s">
        <v>8</v>
      </c>
      <c r="G20" s="62">
        <v>0.0275</v>
      </c>
      <c r="H20" s="38">
        <f t="shared" si="0"/>
        <v>0.0275</v>
      </c>
      <c r="I20" s="45"/>
      <c r="J20" s="45"/>
      <c r="K20" s="60"/>
      <c r="M20" s="25">
        <f t="shared" si="4"/>
      </c>
      <c r="N20" s="87" t="e">
        <f t="shared" si="5"/>
        <v>#N/A</v>
      </c>
      <c r="O20" s="95">
        <f t="shared" si="3"/>
        <v>4877.549248962619</v>
      </c>
      <c r="P20" s="27" t="e">
        <f t="shared" si="6"/>
        <v>#N/A</v>
      </c>
      <c r="Q20" s="89" t="e">
        <f t="shared" si="1"/>
        <v>#N/A</v>
      </c>
      <c r="R20" s="83" t="e">
        <f t="shared" si="2"/>
        <v>#N/A</v>
      </c>
      <c r="S20" s="9"/>
      <c r="T20" s="9"/>
      <c r="U20" s="9"/>
      <c r="V20" s="9"/>
      <c r="W20" s="9"/>
      <c r="X20" s="9"/>
      <c r="Y20" s="9"/>
    </row>
    <row r="21" spans="1:25" ht="16.5" thickBot="1">
      <c r="A21" s="32">
        <v>1999</v>
      </c>
      <c r="B21" s="30">
        <v>0.0675</v>
      </c>
      <c r="C21" s="56" t="s">
        <v>8</v>
      </c>
      <c r="D21" s="56" t="s">
        <v>8</v>
      </c>
      <c r="E21" s="57">
        <v>0.0375</v>
      </c>
      <c r="F21" s="56" t="s">
        <v>8</v>
      </c>
      <c r="G21" s="62">
        <v>0.0275</v>
      </c>
      <c r="H21" s="38">
        <f t="shared" si="0"/>
        <v>0.0275</v>
      </c>
      <c r="I21" s="45"/>
      <c r="J21" s="45"/>
      <c r="K21" s="60"/>
      <c r="M21" s="25">
        <f t="shared" si="4"/>
      </c>
      <c r="N21" s="90" t="e">
        <f t="shared" si="5"/>
        <v>#N/A</v>
      </c>
      <c r="O21" s="95" t="e">
        <f t="shared" si="3"/>
        <v>#N/A</v>
      </c>
      <c r="P21" s="27" t="e">
        <f>O21*(1+N21)-O21</f>
        <v>#N/A</v>
      </c>
      <c r="Q21" s="89" t="e">
        <f t="shared" si="1"/>
        <v>#N/A</v>
      </c>
      <c r="R21" s="83" t="e">
        <f t="shared" si="2"/>
        <v>#N/A</v>
      </c>
      <c r="S21" s="9"/>
      <c r="T21" s="9"/>
      <c r="U21" s="9"/>
      <c r="V21" s="9"/>
      <c r="W21" s="9"/>
      <c r="X21" s="9"/>
      <c r="Y21" s="9"/>
    </row>
    <row r="22" spans="1:25" ht="16.5" thickBot="1">
      <c r="A22" s="32">
        <v>2000</v>
      </c>
      <c r="B22" s="30">
        <v>0.065</v>
      </c>
      <c r="C22" s="56" t="s">
        <v>8</v>
      </c>
      <c r="D22" s="56" t="s">
        <v>8</v>
      </c>
      <c r="E22" s="57">
        <v>0.035</v>
      </c>
      <c r="F22" s="57">
        <v>0.0325</v>
      </c>
      <c r="G22" s="62">
        <v>0.025</v>
      </c>
      <c r="H22" s="38">
        <f t="shared" si="0"/>
        <v>0.025</v>
      </c>
      <c r="I22" s="45"/>
      <c r="J22" s="45"/>
      <c r="K22" s="60"/>
      <c r="M22" s="25">
        <f t="shared" si="4"/>
      </c>
      <c r="N22" s="87" t="e">
        <f t="shared" si="5"/>
        <v>#N/A</v>
      </c>
      <c r="O22" s="95" t="e">
        <f t="shared" si="3"/>
        <v>#N/A</v>
      </c>
      <c r="P22" s="27" t="e">
        <f>O22*(1+N22)-O22</f>
        <v>#N/A</v>
      </c>
      <c r="Q22" s="89" t="e">
        <f t="shared" si="1"/>
        <v>#N/A</v>
      </c>
      <c r="R22" s="83" t="e">
        <f t="shared" si="2"/>
        <v>#N/A</v>
      </c>
      <c r="S22" s="9"/>
      <c r="T22" s="9"/>
      <c r="U22" s="9"/>
      <c r="V22" s="9"/>
      <c r="W22" s="9"/>
      <c r="X22" s="9"/>
      <c r="Y22" s="9"/>
    </row>
    <row r="23" spans="1:25" ht="16.5" thickBot="1">
      <c r="A23" s="32">
        <v>2001</v>
      </c>
      <c r="B23" s="30">
        <v>0.065</v>
      </c>
      <c r="C23" s="56" t="s">
        <v>8</v>
      </c>
      <c r="D23" s="56" t="s">
        <v>8</v>
      </c>
      <c r="E23" s="57">
        <v>0.035</v>
      </c>
      <c r="F23" s="57">
        <v>0.0325</v>
      </c>
      <c r="G23" s="62">
        <v>0.025</v>
      </c>
      <c r="H23" s="38">
        <f t="shared" si="0"/>
        <v>0.025</v>
      </c>
      <c r="I23" s="45"/>
      <c r="J23" s="45"/>
      <c r="K23" s="60"/>
      <c r="M23" s="25">
        <f t="shared" si="4"/>
      </c>
      <c r="N23" s="87" t="e">
        <f>INDEX($C$5:$G$30,MATCH(M23,$A$5:$A$30),MATCH($I$7,$C$3:$G$3))</f>
        <v>#N/A</v>
      </c>
      <c r="O23" s="95" t="e">
        <f t="shared" si="3"/>
        <v>#N/A</v>
      </c>
      <c r="P23" s="27" t="e">
        <f>O23*(1+N23)-O23</f>
        <v>#N/A</v>
      </c>
      <c r="Q23" s="89" t="e">
        <f t="shared" si="1"/>
        <v>#N/A</v>
      </c>
      <c r="R23" s="83" t="e">
        <f t="shared" si="2"/>
        <v>#N/A</v>
      </c>
      <c r="S23" s="9"/>
      <c r="T23" s="9"/>
      <c r="U23" s="9"/>
      <c r="V23" s="9"/>
      <c r="W23" s="9"/>
      <c r="X23" s="9"/>
      <c r="Y23" s="9"/>
    </row>
    <row r="24" spans="1:25" ht="16.5" thickBot="1">
      <c r="A24" s="32">
        <v>2002</v>
      </c>
      <c r="B24" s="30">
        <v>0.0625</v>
      </c>
      <c r="C24" s="56" t="s">
        <v>8</v>
      </c>
      <c r="D24" s="56" t="s">
        <v>8</v>
      </c>
      <c r="E24" s="57">
        <v>0.0325</v>
      </c>
      <c r="F24" s="57">
        <v>0.03</v>
      </c>
      <c r="G24" s="62">
        <v>0.0225</v>
      </c>
      <c r="H24" s="38">
        <f t="shared" si="0"/>
        <v>0.0225</v>
      </c>
      <c r="I24" s="45"/>
      <c r="J24" s="45"/>
      <c r="K24" s="60"/>
      <c r="M24" s="25">
        <f t="shared" si="4"/>
      </c>
      <c r="N24" s="90" t="e">
        <f t="shared" si="5"/>
        <v>#N/A</v>
      </c>
      <c r="O24" s="95" t="e">
        <f aca="true" t="shared" si="7" ref="O24:O31">R23</f>
        <v>#N/A</v>
      </c>
      <c r="P24" s="27" t="e">
        <f aca="true" t="shared" si="8" ref="P24:P31">O24*(1+N24)-O24</f>
        <v>#N/A</v>
      </c>
      <c r="Q24" s="89" t="e">
        <f aca="true" t="shared" si="9" ref="Q24:Q31">Q23+P24</f>
        <v>#N/A</v>
      </c>
      <c r="R24" s="83" t="e">
        <f aca="true" t="shared" si="10" ref="R24:R31">O24+P24</f>
        <v>#N/A</v>
      </c>
      <c r="S24" s="9"/>
      <c r="T24" s="9"/>
      <c r="U24" s="9"/>
      <c r="V24" s="9"/>
      <c r="W24" s="9"/>
      <c r="X24" s="9"/>
      <c r="Y24" s="9"/>
    </row>
    <row r="25" spans="1:25" ht="16.5" thickBot="1">
      <c r="A25" s="32">
        <v>2003</v>
      </c>
      <c r="B25" s="30">
        <v>0.05</v>
      </c>
      <c r="C25" s="56" t="s">
        <v>8</v>
      </c>
      <c r="D25" s="56" t="s">
        <v>8</v>
      </c>
      <c r="E25" s="57">
        <v>0.02</v>
      </c>
      <c r="F25" s="57">
        <v>0.0175</v>
      </c>
      <c r="G25" s="62">
        <v>0.01</v>
      </c>
      <c r="H25" s="38">
        <f t="shared" si="0"/>
        <v>0.01</v>
      </c>
      <c r="I25" s="45"/>
      <c r="J25" s="45"/>
      <c r="K25" s="60"/>
      <c r="M25" s="25">
        <f t="shared" si="4"/>
      </c>
      <c r="N25" s="87" t="e">
        <f t="shared" si="5"/>
        <v>#N/A</v>
      </c>
      <c r="O25" s="95" t="e">
        <f t="shared" si="7"/>
        <v>#N/A</v>
      </c>
      <c r="P25" s="27" t="e">
        <f t="shared" si="8"/>
        <v>#N/A</v>
      </c>
      <c r="Q25" s="89" t="e">
        <f t="shared" si="9"/>
        <v>#N/A</v>
      </c>
      <c r="R25" s="83" t="e">
        <f t="shared" si="10"/>
        <v>#N/A</v>
      </c>
      <c r="S25" s="9"/>
      <c r="T25" s="9"/>
      <c r="U25" s="9"/>
      <c r="V25" s="9"/>
      <c r="W25" s="9"/>
      <c r="X25" s="9"/>
      <c r="Y25" s="9"/>
    </row>
    <row r="26" spans="1:25" ht="16.5" thickBot="1">
      <c r="A26" s="32">
        <v>2004</v>
      </c>
      <c r="B26" s="34">
        <v>0.05</v>
      </c>
      <c r="C26" s="56" t="s">
        <v>8</v>
      </c>
      <c r="D26" s="57">
        <f>B26-$D$3</f>
        <v>0.022500000000000003</v>
      </c>
      <c r="E26" s="57">
        <f>B26-$E$3</f>
        <v>0.020000000000000004</v>
      </c>
      <c r="F26" s="57">
        <f>B26-$F$3</f>
        <v>0.0175</v>
      </c>
      <c r="G26" s="62">
        <f>B26-$G$3</f>
        <v>0.010000000000000002</v>
      </c>
      <c r="H26" s="38">
        <f t="shared" si="0"/>
        <v>0.010000000000000002</v>
      </c>
      <c r="I26" s="45"/>
      <c r="J26" s="45"/>
      <c r="K26" s="60"/>
      <c r="M26" s="25">
        <f t="shared" si="4"/>
      </c>
      <c r="N26" s="87" t="e">
        <f t="shared" si="5"/>
        <v>#N/A</v>
      </c>
      <c r="O26" s="95" t="e">
        <f t="shared" si="7"/>
        <v>#N/A</v>
      </c>
      <c r="P26" s="27" t="e">
        <f t="shared" si="8"/>
        <v>#N/A</v>
      </c>
      <c r="Q26" s="89" t="e">
        <f t="shared" si="9"/>
        <v>#N/A</v>
      </c>
      <c r="R26" s="83" t="e">
        <f t="shared" si="10"/>
        <v>#N/A</v>
      </c>
      <c r="S26" s="9"/>
      <c r="T26" s="9"/>
      <c r="U26" s="9"/>
      <c r="V26" s="9"/>
      <c r="W26" s="9"/>
      <c r="X26" s="9"/>
      <c r="Y26" s="9"/>
    </row>
    <row r="27" spans="1:25" ht="16.5" thickBot="1">
      <c r="A27" s="32">
        <v>2005</v>
      </c>
      <c r="B27" s="34">
        <v>0.05</v>
      </c>
      <c r="C27" s="56" t="s">
        <v>8</v>
      </c>
      <c r="D27" s="57">
        <f>B27-$D$3</f>
        <v>0.022500000000000003</v>
      </c>
      <c r="E27" s="57">
        <f>B27-$E$3</f>
        <v>0.020000000000000004</v>
      </c>
      <c r="F27" s="57">
        <f>B27-$F$3</f>
        <v>0.0175</v>
      </c>
      <c r="G27" s="62">
        <f>B27-$G$3</f>
        <v>0.010000000000000002</v>
      </c>
      <c r="H27" s="38">
        <f t="shared" si="0"/>
        <v>0.010000000000000002</v>
      </c>
      <c r="I27" s="45"/>
      <c r="J27" s="45"/>
      <c r="K27" s="60"/>
      <c r="M27" s="25">
        <f t="shared" si="4"/>
      </c>
      <c r="N27" s="90" t="e">
        <f t="shared" si="5"/>
        <v>#N/A</v>
      </c>
      <c r="O27" s="95" t="e">
        <f t="shared" si="7"/>
        <v>#N/A</v>
      </c>
      <c r="P27" s="27" t="e">
        <f t="shared" si="8"/>
        <v>#N/A</v>
      </c>
      <c r="Q27" s="89" t="e">
        <f t="shared" si="9"/>
        <v>#N/A</v>
      </c>
      <c r="R27" s="83" t="e">
        <f t="shared" si="10"/>
        <v>#N/A</v>
      </c>
      <c r="S27" s="9"/>
      <c r="T27" s="9"/>
      <c r="U27" s="9"/>
      <c r="V27" s="9"/>
      <c r="W27" s="9"/>
      <c r="X27" s="9"/>
      <c r="Y27" s="9"/>
    </row>
    <row r="28" spans="1:25" ht="16.5" thickBot="1">
      <c r="A28" s="32">
        <v>2006</v>
      </c>
      <c r="B28" s="35">
        <v>0.05</v>
      </c>
      <c r="C28" s="57">
        <f>B28-$C$3</f>
        <v>0.027500000000000004</v>
      </c>
      <c r="D28" s="57">
        <f>B28-$D$3</f>
        <v>0.022500000000000003</v>
      </c>
      <c r="E28" s="57">
        <f>B28-$E$3</f>
        <v>0.020000000000000004</v>
      </c>
      <c r="F28" s="57">
        <f>B28-$F$3</f>
        <v>0.0175</v>
      </c>
      <c r="G28" s="62">
        <f>B28-$G$3</f>
        <v>0.010000000000000002</v>
      </c>
      <c r="H28" s="38">
        <f t="shared" si="0"/>
        <v>0.010000000000000002</v>
      </c>
      <c r="I28" s="45"/>
      <c r="J28" s="45"/>
      <c r="K28" s="60"/>
      <c r="M28" s="25">
        <f t="shared" si="4"/>
      </c>
      <c r="N28" s="87" t="e">
        <f t="shared" si="5"/>
        <v>#N/A</v>
      </c>
      <c r="O28" s="95" t="e">
        <f t="shared" si="7"/>
        <v>#N/A</v>
      </c>
      <c r="P28" s="27" t="e">
        <f t="shared" si="8"/>
        <v>#N/A</v>
      </c>
      <c r="Q28" s="89" t="e">
        <f t="shared" si="9"/>
        <v>#N/A</v>
      </c>
      <c r="R28" s="83" t="e">
        <f t="shared" si="10"/>
        <v>#N/A</v>
      </c>
      <c r="S28" s="9"/>
      <c r="T28" s="9"/>
      <c r="U28" s="9"/>
      <c r="V28" s="9"/>
      <c r="W28" s="9"/>
      <c r="X28" s="9"/>
      <c r="Y28" s="9"/>
    </row>
    <row r="29" spans="1:25" ht="16.5" thickBot="1">
      <c r="A29" s="32">
        <v>2007</v>
      </c>
      <c r="B29" s="36">
        <v>0.05</v>
      </c>
      <c r="C29" s="57">
        <f>B29-$C$3</f>
        <v>0.027500000000000004</v>
      </c>
      <c r="D29" s="57">
        <f>B29-$D$3</f>
        <v>0.022500000000000003</v>
      </c>
      <c r="E29" s="57">
        <f>B29-$E$3</f>
        <v>0.020000000000000004</v>
      </c>
      <c r="F29" s="57">
        <f>B29-$F$3</f>
        <v>0.0175</v>
      </c>
      <c r="G29" s="62">
        <f>B29-$G$3</f>
        <v>0.010000000000000002</v>
      </c>
      <c r="H29" s="38">
        <f t="shared" si="0"/>
        <v>0.010000000000000002</v>
      </c>
      <c r="I29" s="45"/>
      <c r="J29" s="1"/>
      <c r="K29" s="60"/>
      <c r="M29" s="25">
        <f t="shared" si="4"/>
      </c>
      <c r="N29" s="87" t="e">
        <f t="shared" si="5"/>
        <v>#N/A</v>
      </c>
      <c r="O29" s="95" t="e">
        <f t="shared" si="7"/>
        <v>#N/A</v>
      </c>
      <c r="P29" s="27" t="e">
        <f t="shared" si="8"/>
        <v>#N/A</v>
      </c>
      <c r="Q29" s="89" t="e">
        <f t="shared" si="9"/>
        <v>#N/A</v>
      </c>
      <c r="R29" s="83" t="e">
        <f t="shared" si="10"/>
        <v>#N/A</v>
      </c>
      <c r="U29" s="9"/>
      <c r="V29" s="9"/>
      <c r="W29" s="9"/>
      <c r="X29" s="9"/>
      <c r="Y29" s="9"/>
    </row>
    <row r="30" spans="1:25" ht="16.5" thickBot="1">
      <c r="A30" s="37">
        <v>2008</v>
      </c>
      <c r="B30" s="36">
        <v>0.04</v>
      </c>
      <c r="C30" s="57">
        <f>B30-$C$3</f>
        <v>0.0175</v>
      </c>
      <c r="D30" s="57">
        <f>B30-$D$3</f>
        <v>0.0125</v>
      </c>
      <c r="E30" s="57">
        <f>B30-$E$3</f>
        <v>0.010000000000000002</v>
      </c>
      <c r="F30" s="57">
        <f>B30-$F$3</f>
        <v>0.0075</v>
      </c>
      <c r="G30" s="62">
        <f>B30-$G$3</f>
        <v>0</v>
      </c>
      <c r="H30" s="38">
        <f t="shared" si="0"/>
        <v>0</v>
      </c>
      <c r="I30" s="45"/>
      <c r="J30" s="45"/>
      <c r="K30" s="60"/>
      <c r="M30" s="25">
        <f t="shared" si="4"/>
      </c>
      <c r="N30" s="90" t="e">
        <f t="shared" si="5"/>
        <v>#N/A</v>
      </c>
      <c r="O30" s="95" t="e">
        <f t="shared" si="7"/>
        <v>#N/A</v>
      </c>
      <c r="P30" s="27" t="e">
        <f t="shared" si="8"/>
        <v>#N/A</v>
      </c>
      <c r="Q30" s="89" t="e">
        <f t="shared" si="9"/>
        <v>#N/A</v>
      </c>
      <c r="R30" s="83" t="e">
        <f t="shared" si="10"/>
        <v>#N/A</v>
      </c>
      <c r="U30" s="9"/>
      <c r="V30" s="9"/>
      <c r="W30" s="9"/>
      <c r="X30" s="9"/>
      <c r="Y30" s="9"/>
    </row>
    <row r="31" spans="3:18" ht="16.5" thickBot="1">
      <c r="C31" s="4"/>
      <c r="D31" s="4"/>
      <c r="E31" s="4"/>
      <c r="F31" s="4"/>
      <c r="G31" s="4"/>
      <c r="H31" s="4"/>
      <c r="K31" s="4"/>
      <c r="M31" s="25">
        <f t="shared" si="4"/>
      </c>
      <c r="N31" s="87" t="e">
        <f t="shared" si="5"/>
        <v>#N/A</v>
      </c>
      <c r="O31" s="95" t="e">
        <f t="shared" si="7"/>
        <v>#N/A</v>
      </c>
      <c r="P31" s="27" t="e">
        <f t="shared" si="8"/>
        <v>#N/A</v>
      </c>
      <c r="Q31" s="89" t="e">
        <f t="shared" si="9"/>
        <v>#N/A</v>
      </c>
      <c r="R31" s="83" t="e">
        <f t="shared" si="10"/>
        <v>#N/A</v>
      </c>
    </row>
    <row r="32" spans="3:18" ht="16.5" thickBot="1">
      <c r="C32" s="3"/>
      <c r="D32" s="3"/>
      <c r="E32" s="3"/>
      <c r="K32" s="4"/>
      <c r="M32" s="25">
        <f t="shared" si="4"/>
      </c>
      <c r="N32" s="87"/>
      <c r="O32" s="92"/>
      <c r="P32" s="96"/>
      <c r="Q32" s="96"/>
      <c r="R32" s="92"/>
    </row>
    <row r="33" spans="3:18" ht="16.5" thickBot="1">
      <c r="C33" s="3"/>
      <c r="D33" s="3"/>
      <c r="E33" s="3"/>
      <c r="M33" s="25">
        <f t="shared" si="4"/>
      </c>
      <c r="N33" s="90"/>
      <c r="O33" s="92"/>
      <c r="P33" s="92"/>
      <c r="Q33" s="92"/>
      <c r="R33" s="92"/>
    </row>
    <row r="34" spans="13:18" ht="16.5" thickBot="1">
      <c r="M34" s="25">
        <f t="shared" si="4"/>
      </c>
      <c r="N34" s="87"/>
      <c r="O34" s="92"/>
      <c r="P34" s="92"/>
      <c r="Q34" s="92"/>
      <c r="R34" s="92"/>
    </row>
    <row r="35" spans="13:18" ht="16.5" thickBot="1">
      <c r="M35" s="25">
        <f t="shared" si="4"/>
      </c>
      <c r="N35" s="87"/>
      <c r="O35" s="92"/>
      <c r="P35" s="92"/>
      <c r="Q35" s="92"/>
      <c r="R35" s="92"/>
    </row>
    <row r="36" spans="13:18" ht="16.5" thickBot="1">
      <c r="M36" s="25">
        <f t="shared" si="4"/>
      </c>
      <c r="N36" s="90"/>
      <c r="O36" s="92"/>
      <c r="P36" s="92"/>
      <c r="Q36" s="92"/>
      <c r="R36" s="92"/>
    </row>
    <row r="37" spans="3:18" ht="15.75">
      <c r="C37" s="3"/>
      <c r="D37" s="3"/>
      <c r="E37" s="3"/>
      <c r="M37" s="25">
        <f t="shared" si="4"/>
      </c>
      <c r="N37" s="75"/>
      <c r="O37" s="92"/>
      <c r="P37" s="92"/>
      <c r="Q37" s="92"/>
      <c r="R37" s="92"/>
    </row>
    <row r="38" spans="3:18" ht="15.75">
      <c r="C38" s="3"/>
      <c r="D38" s="3"/>
      <c r="E38" s="3"/>
      <c r="M38" s="25">
        <f t="shared" si="4"/>
      </c>
      <c r="N38" s="75"/>
      <c r="O38" s="92"/>
      <c r="P38" s="92"/>
      <c r="Q38" s="92"/>
      <c r="R38" s="92"/>
    </row>
    <row r="39" spans="3:18" ht="15.75">
      <c r="C39" s="3"/>
      <c r="D39" s="3"/>
      <c r="E39" s="3"/>
      <c r="M39" s="25">
        <f t="shared" si="4"/>
      </c>
      <c r="N39" s="75"/>
      <c r="O39" s="92"/>
      <c r="P39" s="92"/>
      <c r="Q39" s="92"/>
      <c r="R39" s="92"/>
    </row>
    <row r="40" spans="3:18" ht="15.75">
      <c r="C40" s="3"/>
      <c r="D40" s="3"/>
      <c r="E40" s="3"/>
      <c r="M40" s="25">
        <f t="shared" si="4"/>
      </c>
      <c r="N40" s="75"/>
      <c r="O40" s="92"/>
      <c r="P40" s="92"/>
      <c r="Q40" s="92"/>
      <c r="R40" s="92"/>
    </row>
    <row r="41" spans="3:18" ht="15.75">
      <c r="C41" s="3"/>
      <c r="D41" s="3"/>
      <c r="E41" s="3"/>
      <c r="M41" s="25">
        <f aca="true" t="shared" si="11" ref="M24:M75">IF(M40&lt;$P$6,M40+1,"")</f>
      </c>
      <c r="N41" s="92"/>
      <c r="O41" s="92"/>
      <c r="P41" s="92"/>
      <c r="Q41" s="92"/>
      <c r="R41" s="92"/>
    </row>
    <row r="42" spans="3:18" ht="15.75">
      <c r="C42" s="3"/>
      <c r="D42" s="3"/>
      <c r="E42" s="3"/>
      <c r="M42" s="25">
        <f t="shared" si="11"/>
      </c>
      <c r="N42" s="92"/>
      <c r="O42" s="92"/>
      <c r="P42" s="92"/>
      <c r="Q42" s="92"/>
      <c r="R42" s="92"/>
    </row>
    <row r="43" spans="3:18" ht="15.75">
      <c r="C43" s="3"/>
      <c r="D43" s="3"/>
      <c r="E43" s="3"/>
      <c r="M43" s="25">
        <f t="shared" si="11"/>
      </c>
      <c r="N43" s="92"/>
      <c r="O43" s="92"/>
      <c r="P43" s="92"/>
      <c r="Q43" s="92"/>
      <c r="R43" s="92"/>
    </row>
    <row r="44" spans="3:18" ht="15.75">
      <c r="C44" s="3"/>
      <c r="D44" s="3"/>
      <c r="E44" s="3"/>
      <c r="M44" s="25">
        <f t="shared" si="11"/>
      </c>
      <c r="N44" s="92"/>
      <c r="O44" s="92"/>
      <c r="P44" s="92"/>
      <c r="Q44" s="92"/>
      <c r="R44" s="92"/>
    </row>
    <row r="45" spans="3:18" ht="15.75">
      <c r="C45" s="3"/>
      <c r="D45" s="3"/>
      <c r="E45" s="3"/>
      <c r="M45" s="25">
        <f t="shared" si="11"/>
      </c>
      <c r="N45" s="92"/>
      <c r="O45" s="92"/>
      <c r="P45" s="92"/>
      <c r="Q45" s="92"/>
      <c r="R45" s="92"/>
    </row>
    <row r="46" spans="3:18" ht="15.75">
      <c r="C46" s="3"/>
      <c r="D46" s="3"/>
      <c r="E46" s="3"/>
      <c r="M46" s="25">
        <f t="shared" si="11"/>
      </c>
      <c r="N46" s="92"/>
      <c r="O46" s="92"/>
      <c r="P46" s="92"/>
      <c r="Q46" s="92"/>
      <c r="R46" s="92"/>
    </row>
    <row r="47" spans="3:18" ht="15.75">
      <c r="C47" s="3"/>
      <c r="D47" s="3"/>
      <c r="E47" s="3"/>
      <c r="M47" s="25">
        <f t="shared" si="11"/>
      </c>
      <c r="N47" s="92"/>
      <c r="O47" s="92"/>
      <c r="P47" s="92"/>
      <c r="Q47" s="92"/>
      <c r="R47" s="92"/>
    </row>
    <row r="48" spans="3:18" ht="15.75">
      <c r="C48" s="3"/>
      <c r="D48" s="3"/>
      <c r="E48" s="3"/>
      <c r="M48" s="25">
        <f t="shared" si="11"/>
      </c>
      <c r="N48" s="92"/>
      <c r="O48" s="92"/>
      <c r="P48" s="92"/>
      <c r="Q48" s="92"/>
      <c r="R48" s="92"/>
    </row>
    <row r="49" spans="3:18" ht="15.75">
      <c r="C49" s="3"/>
      <c r="D49" s="3"/>
      <c r="E49" s="3"/>
      <c r="M49" s="25">
        <f t="shared" si="11"/>
      </c>
      <c r="N49" s="92"/>
      <c r="O49" s="92"/>
      <c r="P49" s="92"/>
      <c r="Q49" s="92"/>
      <c r="R49" s="92"/>
    </row>
    <row r="50" spans="3:18" ht="15.75">
      <c r="C50" s="3"/>
      <c r="D50" s="3"/>
      <c r="E50" s="3"/>
      <c r="M50" s="25">
        <f t="shared" si="11"/>
      </c>
      <c r="N50" s="92"/>
      <c r="O50" s="92"/>
      <c r="P50" s="92"/>
      <c r="Q50" s="92"/>
      <c r="R50" s="92"/>
    </row>
    <row r="51" spans="3:18" ht="15.75">
      <c r="C51" s="3"/>
      <c r="D51" s="3"/>
      <c r="E51" s="3"/>
      <c r="M51" s="25">
        <f t="shared" si="11"/>
      </c>
      <c r="N51" s="92"/>
      <c r="O51" s="92"/>
      <c r="P51" s="92"/>
      <c r="Q51" s="92"/>
      <c r="R51" s="92"/>
    </row>
    <row r="52" spans="3:18" ht="15.75">
      <c r="C52" s="3"/>
      <c r="D52" s="3"/>
      <c r="E52" s="3"/>
      <c r="M52" s="25">
        <f t="shared" si="11"/>
      </c>
      <c r="N52" s="92"/>
      <c r="O52" s="92"/>
      <c r="P52" s="92"/>
      <c r="Q52" s="92"/>
      <c r="R52" s="92"/>
    </row>
    <row r="53" spans="3:18" ht="15.75">
      <c r="C53" s="3"/>
      <c r="D53" s="3"/>
      <c r="E53" s="3"/>
      <c r="M53" s="25">
        <f t="shared" si="11"/>
      </c>
      <c r="N53" s="92"/>
      <c r="O53" s="92"/>
      <c r="P53" s="92"/>
      <c r="Q53" s="92"/>
      <c r="R53" s="92"/>
    </row>
    <row r="54" spans="3:18" ht="15.75">
      <c r="C54" s="3"/>
      <c r="D54" s="3"/>
      <c r="E54" s="3"/>
      <c r="M54" s="25">
        <f t="shared" si="11"/>
      </c>
      <c r="N54" s="92"/>
      <c r="O54" s="92"/>
      <c r="P54" s="92"/>
      <c r="Q54" s="92"/>
      <c r="R54" s="92"/>
    </row>
    <row r="55" spans="3:18" ht="15.75">
      <c r="C55" s="3"/>
      <c r="D55" s="3"/>
      <c r="E55" s="3"/>
      <c r="M55" s="25">
        <f t="shared" si="11"/>
      </c>
      <c r="N55" s="92"/>
      <c r="O55" s="92"/>
      <c r="P55" s="92"/>
      <c r="Q55" s="92"/>
      <c r="R55" s="92"/>
    </row>
    <row r="56" spans="3:18" ht="15.75">
      <c r="C56" s="3"/>
      <c r="D56" s="3"/>
      <c r="E56" s="3"/>
      <c r="M56" s="25">
        <f t="shared" si="11"/>
      </c>
      <c r="N56" s="92"/>
      <c r="O56" s="92"/>
      <c r="P56" s="92"/>
      <c r="Q56" s="92"/>
      <c r="R56" s="92"/>
    </row>
    <row r="57" spans="3:18" ht="15.75">
      <c r="C57" s="3"/>
      <c r="D57" s="3"/>
      <c r="E57" s="3"/>
      <c r="M57" s="25">
        <f t="shared" si="11"/>
      </c>
      <c r="N57" s="92"/>
      <c r="O57" s="92"/>
      <c r="P57" s="92"/>
      <c r="Q57" s="92"/>
      <c r="R57" s="92"/>
    </row>
    <row r="58" spans="3:18" ht="15.75">
      <c r="C58" s="3"/>
      <c r="D58" s="3"/>
      <c r="E58" s="3"/>
      <c r="M58" s="25">
        <f t="shared" si="11"/>
      </c>
      <c r="N58" s="92"/>
      <c r="O58" s="92"/>
      <c r="P58" s="92"/>
      <c r="Q58" s="92"/>
      <c r="R58" s="92"/>
    </row>
    <row r="59" spans="3:18" ht="15.75">
      <c r="C59" s="3"/>
      <c r="D59" s="3"/>
      <c r="E59" s="3"/>
      <c r="M59" s="25">
        <f t="shared" si="11"/>
      </c>
      <c r="N59" s="92"/>
      <c r="O59" s="92"/>
      <c r="P59" s="92"/>
      <c r="Q59" s="92"/>
      <c r="R59" s="92"/>
    </row>
    <row r="60" spans="3:18" ht="15.75">
      <c r="C60" s="3"/>
      <c r="D60" s="3"/>
      <c r="E60" s="3"/>
      <c r="M60" s="25">
        <f t="shared" si="11"/>
      </c>
      <c r="N60" s="92"/>
      <c r="O60" s="92"/>
      <c r="P60" s="92"/>
      <c r="Q60" s="92"/>
      <c r="R60" s="92"/>
    </row>
    <row r="61" spans="3:18" ht="15.75">
      <c r="C61" s="3"/>
      <c r="D61" s="3"/>
      <c r="E61" s="3"/>
      <c r="M61" s="25">
        <f t="shared" si="11"/>
      </c>
      <c r="N61" s="92"/>
      <c r="O61" s="92"/>
      <c r="P61" s="92"/>
      <c r="Q61" s="92"/>
      <c r="R61" s="92"/>
    </row>
    <row r="62" spans="3:18" ht="15.75">
      <c r="C62" s="3"/>
      <c r="D62" s="3"/>
      <c r="E62" s="3"/>
      <c r="M62" s="25">
        <f t="shared" si="11"/>
      </c>
      <c r="N62" s="92"/>
      <c r="O62" s="92"/>
      <c r="P62" s="92"/>
      <c r="Q62" s="92"/>
      <c r="R62" s="92"/>
    </row>
    <row r="63" spans="3:18" ht="15.75">
      <c r="C63" s="3"/>
      <c r="D63" s="3"/>
      <c r="E63" s="3"/>
      <c r="M63" s="25">
        <f t="shared" si="11"/>
      </c>
      <c r="N63" s="92"/>
      <c r="O63" s="92"/>
      <c r="P63" s="92"/>
      <c r="Q63" s="92"/>
      <c r="R63" s="92"/>
    </row>
    <row r="64" spans="3:18" ht="15.75">
      <c r="C64" s="3"/>
      <c r="D64" s="3"/>
      <c r="E64" s="3"/>
      <c r="M64" s="25">
        <f t="shared" si="11"/>
      </c>
      <c r="N64" s="92"/>
      <c r="O64" s="92"/>
      <c r="P64" s="92"/>
      <c r="Q64" s="92"/>
      <c r="R64" s="92"/>
    </row>
    <row r="65" spans="3:18" ht="15.75">
      <c r="C65" s="3"/>
      <c r="D65" s="3"/>
      <c r="E65" s="3"/>
      <c r="M65" s="25">
        <f t="shared" si="11"/>
      </c>
      <c r="N65" s="92"/>
      <c r="O65" s="92"/>
      <c r="P65" s="92"/>
      <c r="Q65" s="92"/>
      <c r="R65" s="92"/>
    </row>
    <row r="66" spans="3:18" ht="15.75">
      <c r="C66" s="3"/>
      <c r="D66" s="3"/>
      <c r="E66" s="3"/>
      <c r="M66" s="25">
        <f t="shared" si="11"/>
      </c>
      <c r="N66" s="92"/>
      <c r="O66" s="92"/>
      <c r="P66" s="92"/>
      <c r="Q66" s="92"/>
      <c r="R66" s="92"/>
    </row>
    <row r="67" spans="3:18" ht="15.75">
      <c r="C67" s="3"/>
      <c r="D67" s="3"/>
      <c r="E67" s="3"/>
      <c r="M67" s="25">
        <f t="shared" si="11"/>
      </c>
      <c r="N67" s="92"/>
      <c r="O67" s="92"/>
      <c r="P67" s="92"/>
      <c r="Q67" s="92"/>
      <c r="R67" s="92"/>
    </row>
    <row r="68" spans="3:18" ht="15.75">
      <c r="C68" s="3"/>
      <c r="D68" s="3"/>
      <c r="E68" s="3"/>
      <c r="M68" s="25">
        <f t="shared" si="11"/>
      </c>
      <c r="N68" s="92"/>
      <c r="O68" s="92"/>
      <c r="P68" s="92"/>
      <c r="Q68" s="92"/>
      <c r="R68" s="92"/>
    </row>
    <row r="69" spans="3:18" ht="15.75">
      <c r="C69" s="3"/>
      <c r="D69" s="3"/>
      <c r="E69" s="3"/>
      <c r="M69" s="25">
        <f t="shared" si="11"/>
      </c>
      <c r="N69" s="92"/>
      <c r="O69" s="92"/>
      <c r="P69" s="92"/>
      <c r="Q69" s="92"/>
      <c r="R69" s="92"/>
    </row>
    <row r="70" spans="3:18" ht="15.75">
      <c r="C70" s="3"/>
      <c r="D70" s="3"/>
      <c r="E70" s="3"/>
      <c r="M70" s="25">
        <f t="shared" si="11"/>
      </c>
      <c r="N70" s="92"/>
      <c r="O70" s="92"/>
      <c r="P70" s="92"/>
      <c r="Q70" s="92"/>
      <c r="R70" s="92"/>
    </row>
    <row r="71" spans="3:18" ht="15.75">
      <c r="C71" s="3"/>
      <c r="D71" s="3"/>
      <c r="E71" s="3"/>
      <c r="M71" s="25">
        <f t="shared" si="11"/>
      </c>
      <c r="N71" s="92"/>
      <c r="O71" s="92"/>
      <c r="P71" s="92"/>
      <c r="Q71" s="92"/>
      <c r="R71" s="92"/>
    </row>
    <row r="72" spans="3:18" ht="15.75">
      <c r="C72" s="3"/>
      <c r="D72" s="3"/>
      <c r="E72" s="3"/>
      <c r="M72" s="25">
        <f t="shared" si="11"/>
      </c>
      <c r="N72" s="92"/>
      <c r="O72" s="92"/>
      <c r="P72" s="92"/>
      <c r="Q72" s="92"/>
      <c r="R72" s="92"/>
    </row>
    <row r="73" spans="3:18" ht="15.75">
      <c r="C73" s="3"/>
      <c r="D73" s="3"/>
      <c r="E73" s="3"/>
      <c r="M73" s="25">
        <f t="shared" si="11"/>
      </c>
      <c r="N73" s="92"/>
      <c r="O73" s="92"/>
      <c r="P73" s="92"/>
      <c r="Q73" s="92"/>
      <c r="R73" s="92"/>
    </row>
    <row r="74" spans="3:18" ht="15.75">
      <c r="C74" s="3"/>
      <c r="D74" s="3"/>
      <c r="E74" s="3"/>
      <c r="M74" s="25">
        <f t="shared" si="11"/>
      </c>
      <c r="N74" s="92"/>
      <c r="O74" s="92"/>
      <c r="P74" s="92"/>
      <c r="Q74" s="92"/>
      <c r="R74" s="92"/>
    </row>
    <row r="75" spans="3:18" ht="15.75">
      <c r="C75" s="3"/>
      <c r="D75" s="3"/>
      <c r="E75" s="3"/>
      <c r="M75" s="25">
        <f t="shared" si="11"/>
      </c>
      <c r="N75" s="92"/>
      <c r="O75" s="92"/>
      <c r="P75" s="92"/>
      <c r="Q75" s="92"/>
      <c r="R75" s="92"/>
    </row>
    <row r="76" spans="3:18" ht="15.75">
      <c r="C76" s="3"/>
      <c r="D76" s="3"/>
      <c r="E76" s="3"/>
      <c r="M76" s="92"/>
      <c r="N76" s="92"/>
      <c r="O76" s="92"/>
      <c r="P76" s="92"/>
      <c r="Q76" s="92"/>
      <c r="R76" s="92"/>
    </row>
    <row r="77" spans="3:18" ht="15.75">
      <c r="C77" s="3"/>
      <c r="D77" s="3"/>
      <c r="E77" s="3"/>
      <c r="M77" s="92"/>
      <c r="N77" s="92"/>
      <c r="O77" s="92"/>
      <c r="P77" s="92"/>
      <c r="Q77" s="92"/>
      <c r="R77" s="92"/>
    </row>
    <row r="78" spans="3:18" ht="15.75">
      <c r="C78" s="3"/>
      <c r="D78" s="3"/>
      <c r="E78" s="3"/>
      <c r="M78" s="92"/>
      <c r="N78" s="92"/>
      <c r="O78" s="92"/>
      <c r="P78" s="92"/>
      <c r="Q78" s="92"/>
      <c r="R78" s="92"/>
    </row>
    <row r="79" spans="3:18" ht="15.75">
      <c r="C79" s="3"/>
      <c r="D79" s="3"/>
      <c r="E79" s="3"/>
      <c r="M79" s="92"/>
      <c r="N79" s="92"/>
      <c r="O79" s="92"/>
      <c r="P79" s="92"/>
      <c r="Q79" s="92"/>
      <c r="R79" s="92"/>
    </row>
    <row r="80" spans="3:18" ht="15.75">
      <c r="C80" s="3"/>
      <c r="D80" s="3"/>
      <c r="E80" s="3"/>
      <c r="M80" s="92"/>
      <c r="N80" s="92"/>
      <c r="O80" s="92"/>
      <c r="P80" s="92"/>
      <c r="Q80" s="92"/>
      <c r="R80" s="92"/>
    </row>
    <row r="81" spans="3:18" ht="15.75">
      <c r="C81" s="3"/>
      <c r="D81" s="3"/>
      <c r="E81" s="3"/>
      <c r="M81" s="92"/>
      <c r="N81" s="92"/>
      <c r="O81" s="92"/>
      <c r="P81" s="92"/>
      <c r="Q81" s="92"/>
      <c r="R81" s="92"/>
    </row>
    <row r="82" spans="3:18" ht="15.75">
      <c r="C82" s="3"/>
      <c r="D82" s="3"/>
      <c r="E82" s="3"/>
      <c r="M82" s="92"/>
      <c r="N82" s="92"/>
      <c r="O82" s="92"/>
      <c r="P82" s="92"/>
      <c r="Q82" s="92"/>
      <c r="R82" s="92"/>
    </row>
    <row r="83" spans="3:18" ht="15.75">
      <c r="C83" s="3"/>
      <c r="D83" s="3"/>
      <c r="E83" s="3"/>
      <c r="M83" s="92"/>
      <c r="N83" s="92"/>
      <c r="O83" s="92"/>
      <c r="P83" s="92"/>
      <c r="Q83" s="92"/>
      <c r="R83" s="92"/>
    </row>
    <row r="84" spans="3:18" ht="15.75">
      <c r="C84" s="3"/>
      <c r="D84" s="3"/>
      <c r="E84" s="3"/>
      <c r="M84" s="92"/>
      <c r="N84" s="92"/>
      <c r="O84" s="92"/>
      <c r="P84" s="92"/>
      <c r="Q84" s="92"/>
      <c r="R84" s="92"/>
    </row>
    <row r="85" spans="3:18" ht="15.75">
      <c r="C85" s="3"/>
      <c r="D85" s="3"/>
      <c r="E85" s="3"/>
      <c r="M85" s="92"/>
      <c r="N85" s="92"/>
      <c r="O85" s="92"/>
      <c r="P85" s="92"/>
      <c r="Q85" s="92"/>
      <c r="R85" s="92"/>
    </row>
    <row r="86" spans="3:18" ht="15.75">
      <c r="C86" s="3"/>
      <c r="D86" s="3"/>
      <c r="E86" s="3"/>
      <c r="M86" s="92"/>
      <c r="N86" s="92"/>
      <c r="O86" s="92"/>
      <c r="P86" s="92"/>
      <c r="Q86" s="92"/>
      <c r="R86" s="92"/>
    </row>
    <row r="87" spans="3:18" ht="15.75">
      <c r="C87" s="3"/>
      <c r="D87" s="3"/>
      <c r="E87" s="3"/>
      <c r="M87" s="92"/>
      <c r="N87" s="92"/>
      <c r="O87" s="92"/>
      <c r="P87" s="92"/>
      <c r="Q87" s="92"/>
      <c r="R87" s="92"/>
    </row>
    <row r="88" spans="3:18" ht="15.75">
      <c r="C88" s="3"/>
      <c r="D88" s="3"/>
      <c r="E88" s="3"/>
      <c r="M88" s="92"/>
      <c r="N88" s="92"/>
      <c r="O88" s="92"/>
      <c r="P88" s="92"/>
      <c r="Q88" s="92"/>
      <c r="R88" s="92"/>
    </row>
    <row r="89" spans="3:18" ht="15.75">
      <c r="C89" s="3"/>
      <c r="D89" s="3"/>
      <c r="E89" s="3"/>
      <c r="M89" s="92"/>
      <c r="N89" s="92"/>
      <c r="O89" s="92"/>
      <c r="P89" s="92"/>
      <c r="Q89" s="92"/>
      <c r="R89" s="92"/>
    </row>
    <row r="90" spans="3:18" ht="15.75">
      <c r="C90" s="3"/>
      <c r="D90" s="3"/>
      <c r="E90" s="3"/>
      <c r="M90" s="92"/>
      <c r="N90" s="92"/>
      <c r="O90" s="92"/>
      <c r="P90" s="92"/>
      <c r="Q90" s="92"/>
      <c r="R90" s="92"/>
    </row>
    <row r="91" spans="3:18" ht="15.75">
      <c r="C91" s="3"/>
      <c r="D91" s="3"/>
      <c r="E91" s="3"/>
      <c r="M91" s="92"/>
      <c r="N91" s="92"/>
      <c r="O91" s="92"/>
      <c r="P91" s="92"/>
      <c r="Q91" s="92"/>
      <c r="R91" s="92"/>
    </row>
    <row r="92" spans="3:18" ht="15.75">
      <c r="C92" s="3"/>
      <c r="D92" s="3"/>
      <c r="E92" s="3"/>
      <c r="M92" s="92"/>
      <c r="N92" s="92"/>
      <c r="O92" s="92"/>
      <c r="P92" s="92"/>
      <c r="Q92" s="92"/>
      <c r="R92" s="92"/>
    </row>
    <row r="93" spans="3:18" ht="15.75">
      <c r="C93" s="3"/>
      <c r="D93" s="3"/>
      <c r="E93" s="3"/>
      <c r="M93" s="92"/>
      <c r="N93" s="92"/>
      <c r="O93" s="92"/>
      <c r="P93" s="92"/>
      <c r="Q93" s="92"/>
      <c r="R93" s="92"/>
    </row>
    <row r="94" spans="3:18" ht="15.75">
      <c r="C94" s="3"/>
      <c r="D94" s="3"/>
      <c r="E94" s="3"/>
      <c r="M94" s="92"/>
      <c r="N94" s="92"/>
      <c r="O94" s="92"/>
      <c r="P94" s="92"/>
      <c r="Q94" s="92"/>
      <c r="R94" s="92"/>
    </row>
    <row r="95" spans="3:18" ht="15.75">
      <c r="C95" s="3"/>
      <c r="D95" s="3"/>
      <c r="E95" s="3"/>
      <c r="M95" s="92"/>
      <c r="N95" s="92"/>
      <c r="O95" s="92"/>
      <c r="P95" s="92"/>
      <c r="Q95" s="92"/>
      <c r="R95" s="92"/>
    </row>
    <row r="96" spans="3:18" ht="15.75">
      <c r="C96" s="3"/>
      <c r="D96" s="3"/>
      <c r="E96" s="3"/>
      <c r="M96" s="92"/>
      <c r="N96" s="92"/>
      <c r="O96" s="92"/>
      <c r="P96" s="92"/>
      <c r="Q96" s="92"/>
      <c r="R96" s="92"/>
    </row>
    <row r="97" spans="3:18" ht="15.75">
      <c r="C97" s="3"/>
      <c r="D97" s="3"/>
      <c r="E97" s="3"/>
      <c r="M97" s="92"/>
      <c r="N97" s="92"/>
      <c r="O97" s="92"/>
      <c r="P97" s="92"/>
      <c r="Q97" s="92"/>
      <c r="R97" s="92"/>
    </row>
    <row r="98" spans="3:18" ht="15.75">
      <c r="C98" s="3"/>
      <c r="D98" s="3"/>
      <c r="E98" s="3"/>
      <c r="M98" s="92"/>
      <c r="N98" s="92"/>
      <c r="O98" s="92"/>
      <c r="P98" s="92"/>
      <c r="Q98" s="92"/>
      <c r="R98" s="92"/>
    </row>
    <row r="99" spans="3:18" ht="15.75">
      <c r="C99" s="3"/>
      <c r="D99" s="3"/>
      <c r="E99" s="3"/>
      <c r="M99" s="92"/>
      <c r="N99" s="92"/>
      <c r="O99" s="92"/>
      <c r="P99" s="92"/>
      <c r="Q99" s="92"/>
      <c r="R99" s="92"/>
    </row>
    <row r="100" spans="3:18" ht="15.75">
      <c r="C100" s="3"/>
      <c r="D100" s="3"/>
      <c r="E100" s="3"/>
      <c r="M100" s="92"/>
      <c r="N100" s="92"/>
      <c r="O100" s="92"/>
      <c r="P100" s="92"/>
      <c r="Q100" s="92"/>
      <c r="R100" s="92"/>
    </row>
    <row r="101" spans="3:18" ht="15.75">
      <c r="C101" s="3"/>
      <c r="D101" s="3"/>
      <c r="E101" s="3"/>
      <c r="M101" s="92"/>
      <c r="N101" s="92"/>
      <c r="O101" s="92"/>
      <c r="P101" s="92"/>
      <c r="Q101" s="92"/>
      <c r="R101" s="92"/>
    </row>
    <row r="102" spans="3:18" ht="15.75">
      <c r="C102" s="3"/>
      <c r="D102" s="3"/>
      <c r="E102" s="3"/>
      <c r="M102" s="92"/>
      <c r="N102" s="92"/>
      <c r="O102" s="92"/>
      <c r="P102" s="92"/>
      <c r="Q102" s="92"/>
      <c r="R102" s="92"/>
    </row>
    <row r="103" spans="3:18" ht="15.75">
      <c r="C103" s="3"/>
      <c r="D103" s="3"/>
      <c r="E103" s="3"/>
      <c r="M103" s="92"/>
      <c r="N103" s="92"/>
      <c r="O103" s="92"/>
      <c r="P103" s="92"/>
      <c r="Q103" s="92"/>
      <c r="R103" s="92"/>
    </row>
    <row r="104" spans="13:18" ht="15.75">
      <c r="M104" s="92"/>
      <c r="N104" s="92"/>
      <c r="O104" s="92"/>
      <c r="P104" s="92"/>
      <c r="Q104" s="92"/>
      <c r="R104" s="92"/>
    </row>
    <row r="105" spans="13:18" ht="15.75">
      <c r="M105" s="92"/>
      <c r="N105" s="92"/>
      <c r="O105" s="92"/>
      <c r="P105" s="92"/>
      <c r="Q105" s="92"/>
      <c r="R105" s="92"/>
    </row>
    <row r="106" spans="13:18" ht="15.75">
      <c r="M106" s="92"/>
      <c r="N106" s="92"/>
      <c r="O106" s="92"/>
      <c r="P106" s="92"/>
      <c r="Q106" s="92"/>
      <c r="R106" s="92"/>
    </row>
    <row r="107" spans="13:18" ht="15.75">
      <c r="M107" s="92"/>
      <c r="N107" s="92"/>
      <c r="O107" s="92"/>
      <c r="P107" s="92"/>
      <c r="Q107" s="92"/>
      <c r="R107" s="92"/>
    </row>
    <row r="108" spans="13:18" ht="15.75">
      <c r="M108" s="92"/>
      <c r="N108" s="92"/>
      <c r="O108" s="92"/>
      <c r="P108" s="92"/>
      <c r="Q108" s="92"/>
      <c r="R108" s="92"/>
    </row>
    <row r="109" spans="13:18" ht="15.75">
      <c r="M109" s="92"/>
      <c r="N109" s="92"/>
      <c r="O109" s="92"/>
      <c r="P109" s="92"/>
      <c r="Q109" s="92"/>
      <c r="R109" s="92"/>
    </row>
    <row r="110" spans="13:18" ht="15.75">
      <c r="M110" s="92"/>
      <c r="N110" s="92"/>
      <c r="O110" s="92"/>
      <c r="P110" s="92"/>
      <c r="Q110" s="92"/>
      <c r="R110" s="92"/>
    </row>
    <row r="111" spans="13:18" ht="15.75">
      <c r="M111" s="92"/>
      <c r="N111" s="92"/>
      <c r="O111" s="92"/>
      <c r="P111" s="92"/>
      <c r="Q111" s="92"/>
      <c r="R111" s="92"/>
    </row>
    <row r="112" spans="13:18" ht="15.75">
      <c r="M112" s="92"/>
      <c r="N112" s="92"/>
      <c r="O112" s="92"/>
      <c r="P112" s="92"/>
      <c r="Q112" s="92"/>
      <c r="R112" s="92"/>
    </row>
    <row r="113" spans="13:18" ht="15.75">
      <c r="M113" s="92"/>
      <c r="N113" s="92"/>
      <c r="O113" s="92"/>
      <c r="P113" s="92"/>
      <c r="Q113" s="92"/>
      <c r="R113" s="92"/>
    </row>
    <row r="114" spans="13:18" ht="15.75">
      <c r="M114" s="92"/>
      <c r="N114" s="92"/>
      <c r="O114" s="92"/>
      <c r="P114" s="92"/>
      <c r="Q114" s="92"/>
      <c r="R114" s="92"/>
    </row>
    <row r="115" spans="13:18" ht="15.75">
      <c r="M115" s="92"/>
      <c r="N115" s="92"/>
      <c r="O115" s="92"/>
      <c r="P115" s="92"/>
      <c r="Q115" s="92"/>
      <c r="R115" s="92"/>
    </row>
  </sheetData>
  <sheetProtection/>
  <conditionalFormatting sqref="N11:R36">
    <cfRule type="expression" priority="1" dxfId="7" stopIfTrue="1">
      <formula>LEN($M11)=0</formula>
    </cfRule>
  </conditionalFormatting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5"/>
  <sheetViews>
    <sheetView tabSelected="1" zoomScale="85" zoomScaleNormal="85" zoomScalePageLayoutView="0" workbookViewId="0" topLeftCell="E4">
      <selection activeCell="Q17" sqref="Q17"/>
    </sheetView>
  </sheetViews>
  <sheetFormatPr defaultColWidth="11.421875" defaultRowHeight="15"/>
  <cols>
    <col min="1" max="1" width="10.57421875" style="0" customWidth="1"/>
    <col min="2" max="2" width="9.140625" style="0" customWidth="1"/>
    <col min="3" max="3" width="8.00390625" style="0" customWidth="1"/>
    <col min="4" max="4" width="30.140625" style="0" customWidth="1"/>
    <col min="5" max="6" width="8.00390625" style="0" customWidth="1"/>
    <col min="7" max="7" width="8.57421875" style="0" customWidth="1"/>
    <col min="8" max="8" width="14.28125" style="0" bestFit="1" customWidth="1"/>
    <col min="9" max="10" width="6.140625" style="0" bestFit="1" customWidth="1"/>
    <col min="11" max="11" width="8.140625" style="0" customWidth="1"/>
    <col min="12" max="13" width="11.421875" style="0" customWidth="1"/>
    <col min="14" max="14" width="13.421875" style="0" customWidth="1"/>
    <col min="15" max="15" width="11.421875" style="0" customWidth="1"/>
    <col min="16" max="16" width="12.28125" style="0" bestFit="1" customWidth="1"/>
    <col min="17" max="17" width="11.421875" style="0" customWidth="1"/>
    <col min="18" max="18" width="15.00390625" style="0" customWidth="1"/>
  </cols>
  <sheetData>
    <row r="1" spans="4:21" ht="15">
      <c r="D1" s="2"/>
      <c r="I1" s="5"/>
      <c r="U1" s="6"/>
    </row>
    <row r="2" spans="1:19" ht="49.5" customHeight="1" thickBot="1">
      <c r="A2" s="42"/>
      <c r="B2" s="42"/>
      <c r="C2" s="43"/>
      <c r="D2" s="44"/>
      <c r="E2" s="44"/>
      <c r="F2" s="44"/>
      <c r="G2" s="45"/>
      <c r="H2" s="42"/>
      <c r="I2" s="2"/>
      <c r="J2" s="45"/>
      <c r="K2" s="45"/>
      <c r="M2" s="65"/>
      <c r="N2" s="6"/>
      <c r="R2" s="63"/>
      <c r="S2" s="39"/>
    </row>
    <row r="3" spans="1:25" ht="15.75" thickBot="1">
      <c r="A3" s="46" t="s">
        <v>0</v>
      </c>
      <c r="B3" s="47"/>
      <c r="C3" s="48">
        <v>0.0225</v>
      </c>
      <c r="D3" s="49">
        <v>0.0275</v>
      </c>
      <c r="E3" s="50">
        <v>0.03</v>
      </c>
      <c r="F3" s="50">
        <v>0.0325</v>
      </c>
      <c r="G3" s="51">
        <v>0.04</v>
      </c>
      <c r="H3" s="51" t="s">
        <v>9</v>
      </c>
      <c r="I3" s="2"/>
      <c r="J3" s="45"/>
      <c r="K3" s="45"/>
      <c r="M3" s="64" t="s">
        <v>10</v>
      </c>
      <c r="N3" s="7"/>
      <c r="O3" s="8"/>
      <c r="P3" s="8"/>
      <c r="Q3" s="70"/>
      <c r="R3" s="9"/>
      <c r="S3" s="9"/>
      <c r="T3" s="9"/>
      <c r="U3" s="9"/>
      <c r="V3" s="9"/>
      <c r="W3" s="9"/>
      <c r="X3" s="9"/>
      <c r="Y3" s="9"/>
    </row>
    <row r="4" spans="1:25" ht="14.25" customHeight="1" thickBot="1">
      <c r="A4" s="52"/>
      <c r="B4" s="53"/>
      <c r="C4" s="53"/>
      <c r="D4" s="54"/>
      <c r="E4" s="54"/>
      <c r="F4" s="54"/>
      <c r="G4" s="55"/>
      <c r="H4" s="45"/>
      <c r="I4" s="2"/>
      <c r="J4" s="45"/>
      <c r="K4" s="45"/>
      <c r="L4" s="66"/>
      <c r="M4" s="13" t="s">
        <v>5</v>
      </c>
      <c r="N4" s="71"/>
      <c r="O4" s="10">
        <v>38322</v>
      </c>
      <c r="P4" s="11">
        <v>2000</v>
      </c>
      <c r="Q4" s="28">
        <f>VLOOKUP($P4,A5:G30,2,0)</f>
        <v>0.065</v>
      </c>
      <c r="R4" s="12" t="s">
        <v>11</v>
      </c>
      <c r="S4" s="41"/>
      <c r="T4" s="9"/>
      <c r="U4" s="9"/>
      <c r="V4" s="9"/>
      <c r="W4" s="9"/>
      <c r="X4" s="9"/>
      <c r="Y4" s="9"/>
    </row>
    <row r="5" spans="1:25" ht="20.25" customHeight="1" thickBot="1">
      <c r="A5" s="29">
        <v>1967</v>
      </c>
      <c r="B5" s="30">
        <v>0.06</v>
      </c>
      <c r="C5" s="56" t="s">
        <v>8</v>
      </c>
      <c r="D5" s="56" t="s">
        <v>8</v>
      </c>
      <c r="E5" s="57">
        <v>0.03</v>
      </c>
      <c r="F5" s="56" t="s">
        <v>8</v>
      </c>
      <c r="G5" s="58" t="s">
        <v>8</v>
      </c>
      <c r="H5" s="38" t="str">
        <f>IF($I$7=$C$3,C5:C29,IF($I$7=$D$3,D5:D29,IF($I$7=$E$3,E5:E29,IF($I$7=$F$3,F5:F29,IF($I$7=$G$3,G5:G29,"")))))</f>
        <v>_</v>
      </c>
      <c r="I5" s="45"/>
      <c r="J5" s="45"/>
      <c r="K5" s="59"/>
      <c r="L5" s="66"/>
      <c r="M5" s="13" t="s">
        <v>6</v>
      </c>
      <c r="N5" s="72"/>
      <c r="O5" s="14">
        <v>41974</v>
      </c>
      <c r="P5" s="9"/>
      <c r="Q5" s="77"/>
      <c r="R5" s="15">
        <v>2000</v>
      </c>
      <c r="S5" s="41"/>
      <c r="T5" s="97"/>
      <c r="U5" s="9"/>
      <c r="V5" s="16"/>
      <c r="W5" s="9"/>
      <c r="X5" s="9"/>
      <c r="Y5" s="9"/>
    </row>
    <row r="6" spans="1:25" ht="15.75" thickBot="1">
      <c r="A6" s="31" t="s">
        <v>1</v>
      </c>
      <c r="B6" s="30">
        <v>0.06</v>
      </c>
      <c r="C6" s="56" t="s">
        <v>8</v>
      </c>
      <c r="D6" s="56" t="s">
        <v>8</v>
      </c>
      <c r="E6" s="57">
        <v>0.03</v>
      </c>
      <c r="F6" s="56" t="s">
        <v>8</v>
      </c>
      <c r="G6" s="58" t="s">
        <v>8</v>
      </c>
      <c r="H6" s="38" t="str">
        <f aca="true" t="shared" si="0" ref="H6:H30">IF($I$7=$C$3,C6:C30,IF($I$7=$D$3,D6:D30,IF($I$7=$E$3,E6:E30,IF($I$7=$F$3,F6:F30,IF($I$7=$G$3,G6:G30,"")))))</f>
        <v>_</v>
      </c>
      <c r="I6" s="45"/>
      <c r="J6" s="45"/>
      <c r="K6" s="54"/>
      <c r="L6" s="66"/>
      <c r="M6" s="69" t="s">
        <v>7</v>
      </c>
      <c r="N6" s="73"/>
      <c r="O6" s="17">
        <v>10</v>
      </c>
      <c r="P6" s="76">
        <v>2008</v>
      </c>
      <c r="Q6" s="79"/>
      <c r="R6" s="78">
        <v>0.05</v>
      </c>
      <c r="S6" s="9"/>
      <c r="T6" s="9"/>
      <c r="U6" s="9"/>
      <c r="V6" s="9"/>
      <c r="W6" s="9"/>
      <c r="X6" s="9"/>
      <c r="Y6" s="9"/>
    </row>
    <row r="7" spans="1:25" ht="15.75" thickBot="1">
      <c r="A7" s="31" t="s">
        <v>2</v>
      </c>
      <c r="B7" s="30">
        <v>0.065</v>
      </c>
      <c r="C7" s="56" t="s">
        <v>8</v>
      </c>
      <c r="D7" s="56" t="s">
        <v>8</v>
      </c>
      <c r="E7" s="57">
        <v>0.035</v>
      </c>
      <c r="F7" s="56" t="s">
        <v>8</v>
      </c>
      <c r="G7" s="58" t="s">
        <v>8</v>
      </c>
      <c r="H7" s="38" t="str">
        <f t="shared" si="0"/>
        <v>_</v>
      </c>
      <c r="I7" s="60">
        <f ca="1">OFFSET($J$7,$I$8,0,1,1)</f>
        <v>0.04</v>
      </c>
      <c r="J7" s="60"/>
      <c r="K7" s="45"/>
      <c r="L7" s="66"/>
      <c r="M7" s="68" t="s">
        <v>14</v>
      </c>
      <c r="N7" s="74"/>
      <c r="O7" s="67">
        <v>4320</v>
      </c>
      <c r="P7" s="18"/>
      <c r="Q7" s="19"/>
      <c r="R7" s="18"/>
      <c r="S7" s="40"/>
      <c r="T7" s="9"/>
      <c r="U7" s="9"/>
      <c r="V7" s="9"/>
      <c r="W7" s="9"/>
      <c r="X7" s="9"/>
      <c r="Y7" s="9"/>
    </row>
    <row r="8" spans="1:25" ht="15.75">
      <c r="A8" s="31" t="s">
        <v>3</v>
      </c>
      <c r="B8" s="30">
        <v>0.07</v>
      </c>
      <c r="C8" s="56" t="s">
        <v>8</v>
      </c>
      <c r="D8" s="56" t="s">
        <v>8</v>
      </c>
      <c r="E8" s="57">
        <v>0.04</v>
      </c>
      <c r="F8" s="56" t="s">
        <v>8</v>
      </c>
      <c r="G8" s="58" t="s">
        <v>8</v>
      </c>
      <c r="H8" s="38" t="str">
        <f t="shared" si="0"/>
        <v>_</v>
      </c>
      <c r="I8" s="45">
        <v>5</v>
      </c>
      <c r="J8" s="60">
        <v>0.0225</v>
      </c>
      <c r="K8" s="60"/>
      <c r="M8" s="20"/>
      <c r="N8" s="20"/>
      <c r="O8" s="20"/>
      <c r="P8" s="21"/>
      <c r="Q8" s="21"/>
      <c r="R8" s="20"/>
      <c r="S8" s="20"/>
      <c r="T8" s="9"/>
      <c r="U8" s="9"/>
      <c r="V8" s="9"/>
      <c r="W8" s="9"/>
      <c r="X8" s="9"/>
      <c r="Y8" s="9"/>
    </row>
    <row r="9" spans="1:25" ht="16.5" thickBot="1">
      <c r="A9" s="31" t="s">
        <v>4</v>
      </c>
      <c r="B9" s="30">
        <v>0.07</v>
      </c>
      <c r="C9" s="56" t="s">
        <v>8</v>
      </c>
      <c r="D9" s="56" t="s">
        <v>8</v>
      </c>
      <c r="E9" s="57">
        <v>0.04</v>
      </c>
      <c r="F9" s="56" t="s">
        <v>8</v>
      </c>
      <c r="G9" s="58" t="s">
        <v>8</v>
      </c>
      <c r="H9" s="38" t="str">
        <f t="shared" si="0"/>
        <v>_</v>
      </c>
      <c r="I9" s="45"/>
      <c r="J9" s="60">
        <v>0.0275</v>
      </c>
      <c r="K9" s="60"/>
      <c r="M9" s="22"/>
      <c r="N9" s="22"/>
      <c r="O9" s="20"/>
      <c r="P9" s="21"/>
      <c r="Q9" s="22"/>
      <c r="R9" s="20"/>
      <c r="S9" s="20"/>
      <c r="T9" s="9"/>
      <c r="U9" s="9"/>
      <c r="V9" s="9"/>
      <c r="W9" s="9"/>
      <c r="X9" s="9"/>
      <c r="Y9" s="9"/>
    </row>
    <row r="10" spans="1:25" ht="16.5" thickBot="1">
      <c r="A10" s="32">
        <v>1988</v>
      </c>
      <c r="B10" s="30">
        <v>0.0725</v>
      </c>
      <c r="C10" s="56" t="s">
        <v>8</v>
      </c>
      <c r="D10" s="56" t="s">
        <v>8</v>
      </c>
      <c r="E10" s="57">
        <v>0.0425</v>
      </c>
      <c r="F10" s="56" t="s">
        <v>8</v>
      </c>
      <c r="G10" s="58" t="s">
        <v>8</v>
      </c>
      <c r="H10" s="38" t="str">
        <f t="shared" si="0"/>
        <v>_</v>
      </c>
      <c r="I10" s="45"/>
      <c r="J10" s="60">
        <v>0.03</v>
      </c>
      <c r="K10" s="60"/>
      <c r="M10" s="23" t="str">
        <f>P4&amp;" - 2008"</f>
        <v>2000 - 2008</v>
      </c>
      <c r="N10" s="23"/>
      <c r="O10" s="22"/>
      <c r="P10" s="24"/>
      <c r="Q10" s="86"/>
      <c r="R10" s="81"/>
      <c r="S10" s="20" t="s">
        <v>13</v>
      </c>
      <c r="T10" s="99" t="s">
        <v>12</v>
      </c>
      <c r="U10" s="9"/>
      <c r="V10" s="9"/>
      <c r="W10" s="9"/>
      <c r="X10" s="9"/>
      <c r="Y10" s="9"/>
    </row>
    <row r="11" spans="1:25" ht="16.5" thickBot="1">
      <c r="A11" s="32">
        <v>1989</v>
      </c>
      <c r="B11" s="30">
        <v>0.07</v>
      </c>
      <c r="C11" s="56" t="s">
        <v>8</v>
      </c>
      <c r="D11" s="56" t="s">
        <v>8</v>
      </c>
      <c r="E11" s="57">
        <v>0.04</v>
      </c>
      <c r="F11" s="56" t="s">
        <v>8</v>
      </c>
      <c r="G11" s="58" t="s">
        <v>8</v>
      </c>
      <c r="H11" s="38" t="str">
        <f t="shared" si="0"/>
        <v>_</v>
      </c>
      <c r="I11" s="45"/>
      <c r="J11" s="60">
        <v>0.0325</v>
      </c>
      <c r="K11" s="60"/>
      <c r="M11" s="23">
        <f>$P$4</f>
        <v>2000</v>
      </c>
      <c r="N11" s="87">
        <f>IF(LEN($M11)=0,"",INDEX($C$5:$G$30,MATCH(M11,$A$5:$A$30),MATCH($I$7,$C$3:$G$3)))</f>
        <v>0.025</v>
      </c>
      <c r="O11" s="88">
        <f>IF(LEN($M11)=0,"",O7)</f>
        <v>4320</v>
      </c>
      <c r="P11" s="85">
        <f>IF(LEN($M11)=0,"",O11*(1+N11)-$O$11)</f>
        <v>108</v>
      </c>
      <c r="Q11" s="89">
        <f aca="true" t="shared" si="1" ref="Q11:Q31">Q10+P11</f>
        <v>108</v>
      </c>
      <c r="R11" s="82">
        <f aca="true" t="shared" si="2" ref="R11:R31">O11+P11</f>
        <v>4428</v>
      </c>
      <c r="S11" s="95">
        <v>34429.35</v>
      </c>
      <c r="T11" s="9">
        <f>Q11/$O$7*S11</f>
        <v>860.73375</v>
      </c>
      <c r="U11" s="9"/>
      <c r="V11" s="9"/>
      <c r="W11" s="9"/>
      <c r="X11" s="9"/>
      <c r="Y11" s="9"/>
    </row>
    <row r="12" spans="1:25" ht="16.5" thickBot="1">
      <c r="A12" s="32">
        <v>1990</v>
      </c>
      <c r="B12" s="30">
        <v>0.07</v>
      </c>
      <c r="C12" s="56" t="s">
        <v>8</v>
      </c>
      <c r="D12" s="56" t="s">
        <v>8</v>
      </c>
      <c r="E12" s="57">
        <v>0.04</v>
      </c>
      <c r="F12" s="56" t="s">
        <v>8</v>
      </c>
      <c r="G12" s="58" t="s">
        <v>8</v>
      </c>
      <c r="H12" s="38" t="str">
        <f t="shared" si="0"/>
        <v>_</v>
      </c>
      <c r="I12" s="45"/>
      <c r="J12" s="60">
        <v>0.04</v>
      </c>
      <c r="K12" s="60"/>
      <c r="M12" s="84">
        <f>IF(OR(M11="",M11=$P$6),"",M11+1)</f>
        <v>2001</v>
      </c>
      <c r="N12" s="87">
        <f>IF(LEN($M12)=0,"",INDEX($C$5:$G$30,MATCH(M12,$A$5:$A$30),MATCH($I$7,$C$3:$G$3)))</f>
        <v>0.025</v>
      </c>
      <c r="O12" s="91">
        <f>IF(LEN($M12)=0,"",O8)</f>
        <v>0</v>
      </c>
      <c r="P12" s="85">
        <f>IF(LEN($M12)=0,"",O12*(1+N12)-O12)</f>
        <v>0</v>
      </c>
      <c r="Q12" s="93">
        <f t="shared" si="1"/>
        <v>108</v>
      </c>
      <c r="R12" s="94">
        <f t="shared" si="2"/>
        <v>0</v>
      </c>
      <c r="S12" s="95">
        <v>30959.93</v>
      </c>
      <c r="T12" s="9">
        <f>Q12/$O$7*S12</f>
        <v>773.9982500000001</v>
      </c>
      <c r="U12" s="9"/>
      <c r="V12" s="9"/>
      <c r="W12" s="9"/>
      <c r="X12" s="9"/>
      <c r="Y12" s="9"/>
    </row>
    <row r="13" spans="1:25" ht="16.5" thickBot="1">
      <c r="A13" s="32">
        <v>1991</v>
      </c>
      <c r="B13" s="30">
        <v>0.07</v>
      </c>
      <c r="C13" s="56" t="s">
        <v>8</v>
      </c>
      <c r="D13" s="56" t="s">
        <v>8</v>
      </c>
      <c r="E13" s="57">
        <v>0.04</v>
      </c>
      <c r="F13" s="56" t="s">
        <v>8</v>
      </c>
      <c r="G13" s="58" t="s">
        <v>8</v>
      </c>
      <c r="H13" s="38" t="str">
        <f t="shared" si="0"/>
        <v>_</v>
      </c>
      <c r="I13" s="45"/>
      <c r="J13" s="60"/>
      <c r="K13" s="60"/>
      <c r="M13" s="25">
        <f aca="true" t="shared" si="3" ref="M13:M40">IF(OR(M12="",M12=$P$6),"",M12+1)</f>
        <v>2002</v>
      </c>
      <c r="N13" s="87">
        <f aca="true" t="shared" si="4" ref="N13:N40">IF(LEN($M13)=0,"",INDEX($C$5:$G$30,MATCH(M13,$A$5:$A$30),MATCH($I$7,$C$3:$G$3)))</f>
        <v>0.0225</v>
      </c>
      <c r="O13" s="95">
        <f aca="true" t="shared" si="5" ref="O13:O40">IF(LEN($M13)=0,"",O9)</f>
        <v>0</v>
      </c>
      <c r="P13" s="27">
        <f aca="true" t="shared" si="6" ref="P13:P40">IF(LEN($M13)=0,"",O13*(1+N13)-O13)</f>
        <v>0</v>
      </c>
      <c r="Q13" s="89">
        <f t="shared" si="1"/>
        <v>108</v>
      </c>
      <c r="R13" s="83">
        <f t="shared" si="2"/>
        <v>0</v>
      </c>
      <c r="S13" s="98">
        <v>27397.98</v>
      </c>
      <c r="T13" s="9">
        <f>Q13/$O$7*S13</f>
        <v>684.9495000000001</v>
      </c>
      <c r="U13" s="9"/>
      <c r="V13" s="9"/>
      <c r="W13" s="9"/>
      <c r="X13" s="9"/>
      <c r="Y13" s="9"/>
    </row>
    <row r="14" spans="1:25" ht="16.5" thickBot="1">
      <c r="A14" s="32">
        <v>1992</v>
      </c>
      <c r="B14" s="30">
        <v>0.07</v>
      </c>
      <c r="C14" s="56" t="s">
        <v>8</v>
      </c>
      <c r="D14" s="56" t="s">
        <v>8</v>
      </c>
      <c r="E14" s="57">
        <v>0.04</v>
      </c>
      <c r="F14" s="56" t="s">
        <v>8</v>
      </c>
      <c r="G14" s="58" t="s">
        <v>8</v>
      </c>
      <c r="H14" s="38" t="str">
        <f t="shared" si="0"/>
        <v>_</v>
      </c>
      <c r="I14" s="45"/>
      <c r="J14" s="61"/>
      <c r="K14" s="60"/>
      <c r="M14" s="25">
        <f t="shared" si="3"/>
        <v>2003</v>
      </c>
      <c r="N14" s="87">
        <f t="shared" si="4"/>
        <v>0.01</v>
      </c>
      <c r="O14" s="95">
        <f t="shared" si="5"/>
        <v>0</v>
      </c>
      <c r="P14" s="27">
        <f t="shared" si="6"/>
        <v>0</v>
      </c>
      <c r="Q14" s="89">
        <f t="shared" si="1"/>
        <v>108</v>
      </c>
      <c r="R14" s="83">
        <f t="shared" si="2"/>
        <v>0</v>
      </c>
      <c r="S14" s="9"/>
      <c r="T14" s="9"/>
      <c r="U14" s="9"/>
      <c r="V14" s="9"/>
      <c r="W14" s="9"/>
      <c r="X14" s="9"/>
      <c r="Y14" s="9"/>
    </row>
    <row r="15" spans="1:25" ht="16.5" thickBot="1">
      <c r="A15" s="32">
        <v>1993</v>
      </c>
      <c r="B15" s="30">
        <v>0.0725</v>
      </c>
      <c r="C15" s="56" t="s">
        <v>8</v>
      </c>
      <c r="D15" s="56" t="s">
        <v>8</v>
      </c>
      <c r="E15" s="57">
        <v>0.0425</v>
      </c>
      <c r="F15" s="56" t="s">
        <v>8</v>
      </c>
      <c r="G15" s="58" t="s">
        <v>8</v>
      </c>
      <c r="H15" s="38" t="str">
        <f t="shared" si="0"/>
        <v>_</v>
      </c>
      <c r="I15" s="45"/>
      <c r="J15" s="61"/>
      <c r="K15" s="60"/>
      <c r="M15" s="25">
        <f t="shared" si="3"/>
        <v>2004</v>
      </c>
      <c r="N15" s="87">
        <f t="shared" si="4"/>
        <v>0.010000000000000002</v>
      </c>
      <c r="O15" s="95">
        <f t="shared" si="5"/>
        <v>4320</v>
      </c>
      <c r="P15" s="27">
        <f t="shared" si="6"/>
        <v>43.19999999999982</v>
      </c>
      <c r="Q15" s="89">
        <f t="shared" si="1"/>
        <v>151.19999999999982</v>
      </c>
      <c r="R15" s="83">
        <f t="shared" si="2"/>
        <v>4363.2</v>
      </c>
      <c r="S15" s="9"/>
      <c r="T15" s="9"/>
      <c r="U15" s="9"/>
      <c r="V15" s="9"/>
      <c r="W15" s="26"/>
      <c r="X15" s="9"/>
      <c r="Y15" s="9"/>
    </row>
    <row r="16" spans="1:25" ht="16.5" thickBot="1">
      <c r="A16" s="32">
        <v>1994</v>
      </c>
      <c r="B16" s="30">
        <v>0.0725</v>
      </c>
      <c r="C16" s="56" t="s">
        <v>8</v>
      </c>
      <c r="D16" s="56" t="s">
        <v>8</v>
      </c>
      <c r="E16" s="57">
        <v>0.0425</v>
      </c>
      <c r="F16" s="56" t="s">
        <v>8</v>
      </c>
      <c r="G16" s="58" t="s">
        <v>8</v>
      </c>
      <c r="H16" s="38" t="str">
        <f t="shared" si="0"/>
        <v>_</v>
      </c>
      <c r="I16" s="45"/>
      <c r="J16" s="61"/>
      <c r="K16" s="60"/>
      <c r="M16" s="25">
        <f t="shared" si="3"/>
        <v>2005</v>
      </c>
      <c r="N16" s="87">
        <f t="shared" si="4"/>
        <v>0.010000000000000002</v>
      </c>
      <c r="O16" s="95">
        <f t="shared" si="5"/>
        <v>0</v>
      </c>
      <c r="P16" s="27">
        <f t="shared" si="6"/>
        <v>0</v>
      </c>
      <c r="Q16" s="89">
        <f t="shared" si="1"/>
        <v>151.19999999999982</v>
      </c>
      <c r="R16" s="83">
        <f t="shared" si="2"/>
        <v>0</v>
      </c>
      <c r="S16" s="9"/>
      <c r="T16" s="9"/>
      <c r="U16" s="9"/>
      <c r="V16" s="9"/>
      <c r="W16" s="26"/>
      <c r="X16" s="9"/>
      <c r="Y16" s="9"/>
    </row>
    <row r="17" spans="1:25" ht="16.5" thickBot="1">
      <c r="A17" s="32">
        <v>1995</v>
      </c>
      <c r="B17" s="30">
        <v>0.07</v>
      </c>
      <c r="C17" s="56" t="s">
        <v>8</v>
      </c>
      <c r="D17" s="56" t="s">
        <v>8</v>
      </c>
      <c r="E17" s="57">
        <v>0.04</v>
      </c>
      <c r="F17" s="56" t="s">
        <v>8</v>
      </c>
      <c r="G17" s="58" t="s">
        <v>8</v>
      </c>
      <c r="H17" s="38" t="str">
        <f t="shared" si="0"/>
        <v>_</v>
      </c>
      <c r="I17" s="45"/>
      <c r="J17" s="61"/>
      <c r="K17" s="60"/>
      <c r="M17" s="25">
        <f t="shared" si="3"/>
        <v>2006</v>
      </c>
      <c r="N17" s="87">
        <f t="shared" si="4"/>
        <v>0.010000000000000002</v>
      </c>
      <c r="O17" s="95">
        <f t="shared" si="5"/>
        <v>0</v>
      </c>
      <c r="P17" s="27">
        <f t="shared" si="6"/>
        <v>0</v>
      </c>
      <c r="Q17" s="89">
        <f t="shared" si="1"/>
        <v>151.19999999999982</v>
      </c>
      <c r="R17" s="83">
        <f t="shared" si="2"/>
        <v>0</v>
      </c>
      <c r="S17" s="9"/>
      <c r="T17" s="9"/>
      <c r="U17" s="9"/>
      <c r="V17" s="9"/>
      <c r="W17" s="26"/>
      <c r="X17" s="9"/>
      <c r="Y17" s="9"/>
    </row>
    <row r="18" spans="1:25" ht="16.5" thickBot="1">
      <c r="A18" s="32">
        <v>1996</v>
      </c>
      <c r="B18" s="30">
        <v>0.07</v>
      </c>
      <c r="C18" s="56" t="s">
        <v>8</v>
      </c>
      <c r="D18" s="56" t="s">
        <v>8</v>
      </c>
      <c r="E18" s="57">
        <v>0.04</v>
      </c>
      <c r="F18" s="56" t="s">
        <v>8</v>
      </c>
      <c r="G18" s="62">
        <v>0.03</v>
      </c>
      <c r="H18" s="38">
        <f t="shared" si="0"/>
        <v>0.03</v>
      </c>
      <c r="I18" s="45"/>
      <c r="J18" s="61"/>
      <c r="K18" s="60"/>
      <c r="M18" s="25">
        <f t="shared" si="3"/>
        <v>2007</v>
      </c>
      <c r="N18" s="87">
        <f t="shared" si="4"/>
        <v>0.010000000000000002</v>
      </c>
      <c r="O18" s="95">
        <f t="shared" si="5"/>
        <v>0</v>
      </c>
      <c r="P18" s="27">
        <f t="shared" si="6"/>
        <v>0</v>
      </c>
      <c r="Q18" s="89">
        <f t="shared" si="1"/>
        <v>151.19999999999982</v>
      </c>
      <c r="R18" s="83">
        <f t="shared" si="2"/>
        <v>0</v>
      </c>
      <c r="S18" s="9"/>
      <c r="T18" s="9"/>
      <c r="U18" s="9"/>
      <c r="V18" s="9"/>
      <c r="W18" s="26"/>
      <c r="X18" s="9"/>
      <c r="Y18" s="9"/>
    </row>
    <row r="19" spans="1:25" ht="16.5" thickBot="1">
      <c r="A19" s="32">
        <v>1997</v>
      </c>
      <c r="B19" s="33">
        <v>0.0675</v>
      </c>
      <c r="C19" s="56" t="s">
        <v>8</v>
      </c>
      <c r="D19" s="56" t="s">
        <v>8</v>
      </c>
      <c r="E19" s="57">
        <v>0.0375</v>
      </c>
      <c r="F19" s="56" t="s">
        <v>8</v>
      </c>
      <c r="G19" s="62">
        <v>0.0275</v>
      </c>
      <c r="H19" s="38">
        <f t="shared" si="0"/>
        <v>0.0275</v>
      </c>
      <c r="I19" s="45"/>
      <c r="J19" s="45"/>
      <c r="K19" s="60"/>
      <c r="M19" s="25">
        <f t="shared" si="3"/>
        <v>2008</v>
      </c>
      <c r="N19" s="87">
        <f t="shared" si="4"/>
        <v>0</v>
      </c>
      <c r="O19" s="95">
        <f t="shared" si="5"/>
        <v>4320</v>
      </c>
      <c r="P19" s="27">
        <f t="shared" si="6"/>
        <v>0</v>
      </c>
      <c r="Q19" s="89">
        <f t="shared" si="1"/>
        <v>151.19999999999982</v>
      </c>
      <c r="R19" s="83">
        <f t="shared" si="2"/>
        <v>4320</v>
      </c>
      <c r="S19" s="9"/>
      <c r="T19" s="9"/>
      <c r="U19" s="9"/>
      <c r="V19" s="9"/>
      <c r="W19" s="26"/>
      <c r="X19" s="9"/>
      <c r="Y19" s="9"/>
    </row>
    <row r="20" spans="1:25" ht="16.5" thickBot="1">
      <c r="A20" s="32">
        <v>1998</v>
      </c>
      <c r="B20" s="30">
        <v>0.0675</v>
      </c>
      <c r="C20" s="56" t="s">
        <v>8</v>
      </c>
      <c r="D20" s="56" t="s">
        <v>8</v>
      </c>
      <c r="E20" s="57">
        <v>0.0375</v>
      </c>
      <c r="F20" s="56" t="s">
        <v>8</v>
      </c>
      <c r="G20" s="62">
        <v>0.0275</v>
      </c>
      <c r="H20" s="38">
        <f t="shared" si="0"/>
        <v>0.0275</v>
      </c>
      <c r="I20" s="45"/>
      <c r="J20" s="45"/>
      <c r="K20" s="60"/>
      <c r="M20" s="25">
        <f t="shared" si="3"/>
      </c>
      <c r="N20" s="87">
        <f t="shared" si="4"/>
      </c>
      <c r="O20" s="95">
        <f t="shared" si="5"/>
      </c>
      <c r="P20" s="27">
        <f t="shared" si="6"/>
      </c>
      <c r="Q20" s="89" t="e">
        <f t="shared" si="1"/>
        <v>#VALUE!</v>
      </c>
      <c r="R20" s="83" t="e">
        <f t="shared" si="2"/>
        <v>#VALUE!</v>
      </c>
      <c r="S20" s="9"/>
      <c r="T20" s="9"/>
      <c r="U20" s="9"/>
      <c r="V20" s="9"/>
      <c r="W20" s="9"/>
      <c r="X20" s="9"/>
      <c r="Y20" s="9"/>
    </row>
    <row r="21" spans="1:25" ht="16.5" thickBot="1">
      <c r="A21" s="32">
        <v>1999</v>
      </c>
      <c r="B21" s="30">
        <v>0.0675</v>
      </c>
      <c r="C21" s="56" t="s">
        <v>8</v>
      </c>
      <c r="D21" s="56" t="s">
        <v>8</v>
      </c>
      <c r="E21" s="57">
        <v>0.0375</v>
      </c>
      <c r="F21" s="56" t="s">
        <v>8</v>
      </c>
      <c r="G21" s="62">
        <v>0.0275</v>
      </c>
      <c r="H21" s="38">
        <f t="shared" si="0"/>
        <v>0.0275</v>
      </c>
      <c r="I21" s="45"/>
      <c r="J21" s="45"/>
      <c r="K21" s="60"/>
      <c r="M21" s="25">
        <f t="shared" si="3"/>
      </c>
      <c r="N21" s="90">
        <f t="shared" si="4"/>
      </c>
      <c r="O21" s="95">
        <f t="shared" si="5"/>
      </c>
      <c r="P21" s="27">
        <f t="shared" si="6"/>
      </c>
      <c r="Q21" s="89" t="e">
        <f t="shared" si="1"/>
        <v>#VALUE!</v>
      </c>
      <c r="R21" s="83" t="e">
        <f t="shared" si="2"/>
        <v>#VALUE!</v>
      </c>
      <c r="S21" s="9"/>
      <c r="T21" s="9"/>
      <c r="U21" s="9"/>
      <c r="V21" s="9"/>
      <c r="W21" s="9"/>
      <c r="X21" s="9"/>
      <c r="Y21" s="9"/>
    </row>
    <row r="22" spans="1:25" ht="16.5" thickBot="1">
      <c r="A22" s="32">
        <v>2000</v>
      </c>
      <c r="B22" s="30">
        <v>0.065</v>
      </c>
      <c r="C22" s="56" t="s">
        <v>8</v>
      </c>
      <c r="D22" s="56" t="s">
        <v>8</v>
      </c>
      <c r="E22" s="57">
        <v>0.035</v>
      </c>
      <c r="F22" s="57">
        <v>0.0325</v>
      </c>
      <c r="G22" s="62">
        <v>0.025</v>
      </c>
      <c r="H22" s="38">
        <f t="shared" si="0"/>
        <v>0.025</v>
      </c>
      <c r="I22" s="45"/>
      <c r="J22" s="45"/>
      <c r="K22" s="60"/>
      <c r="M22" s="25">
        <f t="shared" si="3"/>
      </c>
      <c r="N22" s="87">
        <f t="shared" si="4"/>
      </c>
      <c r="O22" s="95">
        <f t="shared" si="5"/>
      </c>
      <c r="P22" s="27">
        <f t="shared" si="6"/>
      </c>
      <c r="Q22" s="89" t="e">
        <f t="shared" si="1"/>
        <v>#VALUE!</v>
      </c>
      <c r="R22" s="83" t="e">
        <f t="shared" si="2"/>
        <v>#VALUE!</v>
      </c>
      <c r="S22" s="9"/>
      <c r="T22" s="9"/>
      <c r="U22" s="9"/>
      <c r="V22" s="9"/>
      <c r="W22" s="9"/>
      <c r="X22" s="9"/>
      <c r="Y22" s="9"/>
    </row>
    <row r="23" spans="1:25" ht="16.5" thickBot="1">
      <c r="A23" s="32">
        <v>2001</v>
      </c>
      <c r="B23" s="30">
        <v>0.065</v>
      </c>
      <c r="C23" s="56" t="s">
        <v>8</v>
      </c>
      <c r="D23" s="56" t="s">
        <v>8</v>
      </c>
      <c r="E23" s="57">
        <v>0.035</v>
      </c>
      <c r="F23" s="57">
        <v>0.0325</v>
      </c>
      <c r="G23" s="62">
        <v>0.025</v>
      </c>
      <c r="H23" s="38">
        <f t="shared" si="0"/>
        <v>0.025</v>
      </c>
      <c r="I23" s="45"/>
      <c r="J23" s="45"/>
      <c r="K23" s="60"/>
      <c r="M23" s="25">
        <f t="shared" si="3"/>
      </c>
      <c r="N23" s="87">
        <f t="shared" si="4"/>
      </c>
      <c r="O23" s="95">
        <f t="shared" si="5"/>
      </c>
      <c r="P23" s="27">
        <f t="shared" si="6"/>
      </c>
      <c r="Q23" s="89" t="e">
        <f t="shared" si="1"/>
        <v>#VALUE!</v>
      </c>
      <c r="R23" s="83" t="e">
        <f t="shared" si="2"/>
        <v>#VALUE!</v>
      </c>
      <c r="S23" s="9"/>
      <c r="T23" s="9"/>
      <c r="U23" s="9"/>
      <c r="V23" s="9"/>
      <c r="W23" s="9"/>
      <c r="X23" s="9"/>
      <c r="Y23" s="9"/>
    </row>
    <row r="24" spans="1:25" ht="16.5" thickBot="1">
      <c r="A24" s="32">
        <v>2002</v>
      </c>
      <c r="B24" s="30">
        <v>0.0625</v>
      </c>
      <c r="C24" s="56" t="s">
        <v>8</v>
      </c>
      <c r="D24" s="56" t="s">
        <v>8</v>
      </c>
      <c r="E24" s="57">
        <v>0.0325</v>
      </c>
      <c r="F24" s="57">
        <v>0.03</v>
      </c>
      <c r="G24" s="62">
        <v>0.0225</v>
      </c>
      <c r="H24" s="38">
        <f t="shared" si="0"/>
        <v>0.0225</v>
      </c>
      <c r="I24" s="45"/>
      <c r="J24" s="45"/>
      <c r="K24" s="60"/>
      <c r="M24" s="25">
        <f t="shared" si="3"/>
      </c>
      <c r="N24" s="90">
        <f t="shared" si="4"/>
      </c>
      <c r="O24" s="95">
        <f t="shared" si="5"/>
      </c>
      <c r="P24" s="27">
        <f t="shared" si="6"/>
      </c>
      <c r="Q24" s="89" t="e">
        <f t="shared" si="1"/>
        <v>#VALUE!</v>
      </c>
      <c r="R24" s="83" t="e">
        <f t="shared" si="2"/>
        <v>#VALUE!</v>
      </c>
      <c r="S24" s="9"/>
      <c r="T24" s="9"/>
      <c r="U24" s="9"/>
      <c r="V24" s="9"/>
      <c r="W24" s="9"/>
      <c r="X24" s="9"/>
      <c r="Y24" s="9"/>
    </row>
    <row r="25" spans="1:25" ht="16.5" thickBot="1">
      <c r="A25" s="32">
        <v>2003</v>
      </c>
      <c r="B25" s="30">
        <v>0.05</v>
      </c>
      <c r="C25" s="56" t="s">
        <v>8</v>
      </c>
      <c r="D25" s="56" t="s">
        <v>8</v>
      </c>
      <c r="E25" s="57">
        <v>0.02</v>
      </c>
      <c r="F25" s="57">
        <v>0.0175</v>
      </c>
      <c r="G25" s="62">
        <v>0.01</v>
      </c>
      <c r="H25" s="38">
        <f t="shared" si="0"/>
        <v>0.01</v>
      </c>
      <c r="I25" s="45"/>
      <c r="J25" s="45"/>
      <c r="K25" s="60"/>
      <c r="M25" s="25">
        <f t="shared" si="3"/>
      </c>
      <c r="N25" s="87">
        <f t="shared" si="4"/>
      </c>
      <c r="O25" s="95">
        <f t="shared" si="5"/>
      </c>
      <c r="P25" s="27">
        <f t="shared" si="6"/>
      </c>
      <c r="Q25" s="89" t="e">
        <f t="shared" si="1"/>
        <v>#VALUE!</v>
      </c>
      <c r="R25" s="83" t="e">
        <f t="shared" si="2"/>
        <v>#VALUE!</v>
      </c>
      <c r="S25" s="9"/>
      <c r="T25" s="9"/>
      <c r="U25" s="9"/>
      <c r="V25" s="9"/>
      <c r="W25" s="9"/>
      <c r="X25" s="9"/>
      <c r="Y25" s="9"/>
    </row>
    <row r="26" spans="1:25" ht="16.5" thickBot="1">
      <c r="A26" s="32">
        <v>2004</v>
      </c>
      <c r="B26" s="34">
        <v>0.05</v>
      </c>
      <c r="C26" s="56" t="s">
        <v>8</v>
      </c>
      <c r="D26" s="57">
        <f>B26-$D$3</f>
        <v>0.022500000000000003</v>
      </c>
      <c r="E26" s="57">
        <f>B26-$E$3</f>
        <v>0.020000000000000004</v>
      </c>
      <c r="F26" s="57">
        <f>B26-$F$3</f>
        <v>0.0175</v>
      </c>
      <c r="G26" s="62">
        <f>B26-$G$3</f>
        <v>0.010000000000000002</v>
      </c>
      <c r="H26" s="38">
        <f t="shared" si="0"/>
        <v>0.010000000000000002</v>
      </c>
      <c r="I26" s="45"/>
      <c r="J26" s="45"/>
      <c r="K26" s="60"/>
      <c r="M26" s="25">
        <f t="shared" si="3"/>
      </c>
      <c r="N26" s="87">
        <f t="shared" si="4"/>
      </c>
      <c r="O26" s="95">
        <f t="shared" si="5"/>
      </c>
      <c r="P26" s="27">
        <f t="shared" si="6"/>
      </c>
      <c r="Q26" s="89" t="e">
        <f t="shared" si="1"/>
        <v>#VALUE!</v>
      </c>
      <c r="R26" s="83" t="e">
        <f t="shared" si="2"/>
        <v>#VALUE!</v>
      </c>
      <c r="S26" s="9"/>
      <c r="T26" s="9"/>
      <c r="U26" s="9"/>
      <c r="V26" s="9"/>
      <c r="W26" s="9"/>
      <c r="X26" s="9"/>
      <c r="Y26" s="9"/>
    </row>
    <row r="27" spans="1:25" ht="16.5" thickBot="1">
      <c r="A27" s="32">
        <v>2005</v>
      </c>
      <c r="B27" s="34">
        <v>0.05</v>
      </c>
      <c r="C27" s="56" t="s">
        <v>8</v>
      </c>
      <c r="D27" s="57">
        <f>B27-$D$3</f>
        <v>0.022500000000000003</v>
      </c>
      <c r="E27" s="57">
        <f>B27-$E$3</f>
        <v>0.020000000000000004</v>
      </c>
      <c r="F27" s="57">
        <f>B27-$F$3</f>
        <v>0.0175</v>
      </c>
      <c r="G27" s="62">
        <f>B27-$G$3</f>
        <v>0.010000000000000002</v>
      </c>
      <c r="H27" s="38">
        <f t="shared" si="0"/>
        <v>0.010000000000000002</v>
      </c>
      <c r="I27" s="45"/>
      <c r="J27" s="45"/>
      <c r="K27" s="60"/>
      <c r="M27" s="25">
        <f t="shared" si="3"/>
      </c>
      <c r="N27" s="90">
        <f t="shared" si="4"/>
      </c>
      <c r="O27" s="95">
        <f t="shared" si="5"/>
      </c>
      <c r="P27" s="27">
        <f t="shared" si="6"/>
      </c>
      <c r="Q27" s="89" t="e">
        <f t="shared" si="1"/>
        <v>#VALUE!</v>
      </c>
      <c r="R27" s="83" t="e">
        <f t="shared" si="2"/>
        <v>#VALUE!</v>
      </c>
      <c r="S27" s="9"/>
      <c r="T27" s="9"/>
      <c r="U27" s="9"/>
      <c r="V27" s="9"/>
      <c r="W27" s="9"/>
      <c r="X27" s="9"/>
      <c r="Y27" s="9"/>
    </row>
    <row r="28" spans="1:25" ht="16.5" thickBot="1">
      <c r="A28" s="32">
        <v>2006</v>
      </c>
      <c r="B28" s="35">
        <v>0.05</v>
      </c>
      <c r="C28" s="57">
        <f>B28-$C$3</f>
        <v>0.027500000000000004</v>
      </c>
      <c r="D28" s="57">
        <f>B28-$D$3</f>
        <v>0.022500000000000003</v>
      </c>
      <c r="E28" s="57">
        <f>B28-$E$3</f>
        <v>0.020000000000000004</v>
      </c>
      <c r="F28" s="57">
        <f>B28-$F$3</f>
        <v>0.0175</v>
      </c>
      <c r="G28" s="62">
        <f>B28-$G$3</f>
        <v>0.010000000000000002</v>
      </c>
      <c r="H28" s="38">
        <f t="shared" si="0"/>
        <v>0.010000000000000002</v>
      </c>
      <c r="I28" s="45"/>
      <c r="J28" s="45"/>
      <c r="K28" s="60"/>
      <c r="M28" s="25">
        <f t="shared" si="3"/>
      </c>
      <c r="N28" s="87">
        <f t="shared" si="4"/>
      </c>
      <c r="O28" s="95">
        <f t="shared" si="5"/>
      </c>
      <c r="P28" s="27">
        <f t="shared" si="6"/>
      </c>
      <c r="Q28" s="89" t="e">
        <f t="shared" si="1"/>
        <v>#VALUE!</v>
      </c>
      <c r="R28" s="83" t="e">
        <f t="shared" si="2"/>
        <v>#VALUE!</v>
      </c>
      <c r="S28" s="9"/>
      <c r="T28" s="9"/>
      <c r="U28" s="9"/>
      <c r="V28" s="9"/>
      <c r="W28" s="9"/>
      <c r="X28" s="9"/>
      <c r="Y28" s="9"/>
    </row>
    <row r="29" spans="1:25" ht="16.5" thickBot="1">
      <c r="A29" s="32">
        <v>2007</v>
      </c>
      <c r="B29" s="36">
        <v>0.05</v>
      </c>
      <c r="C29" s="57">
        <f>B29-$C$3</f>
        <v>0.027500000000000004</v>
      </c>
      <c r="D29" s="57">
        <f>B29-$D$3</f>
        <v>0.022500000000000003</v>
      </c>
      <c r="E29" s="57">
        <f>B29-$E$3</f>
        <v>0.020000000000000004</v>
      </c>
      <c r="F29" s="57">
        <f>B29-$F$3</f>
        <v>0.0175</v>
      </c>
      <c r="G29" s="62">
        <f>B29-$G$3</f>
        <v>0.010000000000000002</v>
      </c>
      <c r="H29" s="38">
        <f t="shared" si="0"/>
        <v>0.010000000000000002</v>
      </c>
      <c r="I29" s="45"/>
      <c r="J29" s="1"/>
      <c r="K29" s="60"/>
      <c r="M29" s="25">
        <f t="shared" si="3"/>
      </c>
      <c r="N29" s="87">
        <f t="shared" si="4"/>
      </c>
      <c r="O29" s="95">
        <f t="shared" si="5"/>
      </c>
      <c r="P29" s="27">
        <f t="shared" si="6"/>
      </c>
      <c r="Q29" s="89" t="e">
        <f t="shared" si="1"/>
        <v>#VALUE!</v>
      </c>
      <c r="R29" s="83" t="e">
        <f t="shared" si="2"/>
        <v>#VALUE!</v>
      </c>
      <c r="U29" s="9"/>
      <c r="V29" s="9"/>
      <c r="W29" s="9"/>
      <c r="X29" s="9"/>
      <c r="Y29" s="9"/>
    </row>
    <row r="30" spans="1:25" ht="16.5" thickBot="1">
      <c r="A30" s="37">
        <v>2008</v>
      </c>
      <c r="B30" s="36">
        <v>0.04</v>
      </c>
      <c r="C30" s="57">
        <f>B30-$C$3</f>
        <v>0.0175</v>
      </c>
      <c r="D30" s="57">
        <f>B30-$D$3</f>
        <v>0.0125</v>
      </c>
      <c r="E30" s="57">
        <f>B30-$E$3</f>
        <v>0.010000000000000002</v>
      </c>
      <c r="F30" s="57">
        <f>B30-$F$3</f>
        <v>0.0075</v>
      </c>
      <c r="G30" s="62">
        <f>B30-$G$3</f>
        <v>0</v>
      </c>
      <c r="H30" s="38">
        <f t="shared" si="0"/>
        <v>0</v>
      </c>
      <c r="I30" s="45"/>
      <c r="J30" s="45"/>
      <c r="K30" s="60"/>
      <c r="M30" s="25">
        <f t="shared" si="3"/>
      </c>
      <c r="N30" s="90">
        <f t="shared" si="4"/>
      </c>
      <c r="O30" s="95">
        <f t="shared" si="5"/>
      </c>
      <c r="P30" s="27">
        <f t="shared" si="6"/>
      </c>
      <c r="Q30" s="89" t="e">
        <f t="shared" si="1"/>
        <v>#VALUE!</v>
      </c>
      <c r="R30" s="83" t="e">
        <f t="shared" si="2"/>
        <v>#VALUE!</v>
      </c>
      <c r="U30" s="9"/>
      <c r="V30" s="9"/>
      <c r="W30" s="9"/>
      <c r="X30" s="9"/>
      <c r="Y30" s="9"/>
    </row>
    <row r="31" spans="3:18" ht="16.5" thickBot="1">
      <c r="C31" s="4"/>
      <c r="D31" s="4"/>
      <c r="E31" s="4"/>
      <c r="F31" s="4"/>
      <c r="G31" s="4"/>
      <c r="H31" s="4"/>
      <c r="K31" s="4"/>
      <c r="M31" s="25">
        <f t="shared" si="3"/>
      </c>
      <c r="N31" s="87">
        <f t="shared" si="4"/>
      </c>
      <c r="O31" s="95">
        <f t="shared" si="5"/>
      </c>
      <c r="P31" s="27">
        <f t="shared" si="6"/>
      </c>
      <c r="Q31" s="89" t="e">
        <f t="shared" si="1"/>
        <v>#VALUE!</v>
      </c>
      <c r="R31" s="83" t="e">
        <f t="shared" si="2"/>
        <v>#VALUE!</v>
      </c>
    </row>
    <row r="32" spans="3:18" ht="16.5" thickBot="1">
      <c r="C32" s="3"/>
      <c r="D32" s="3"/>
      <c r="E32" s="3"/>
      <c r="K32" s="4"/>
      <c r="M32" s="25">
        <f t="shared" si="3"/>
      </c>
      <c r="N32" s="87">
        <f t="shared" si="4"/>
      </c>
      <c r="O32" s="92">
        <f t="shared" si="5"/>
      </c>
      <c r="P32" s="96">
        <f t="shared" si="6"/>
      </c>
      <c r="Q32" s="96"/>
      <c r="R32" s="92"/>
    </row>
    <row r="33" spans="3:18" ht="16.5" thickBot="1">
      <c r="C33" s="3"/>
      <c r="D33" s="3"/>
      <c r="E33" s="3"/>
      <c r="M33" s="25">
        <f t="shared" si="3"/>
      </c>
      <c r="N33" s="90">
        <f t="shared" si="4"/>
      </c>
      <c r="O33" s="92">
        <f t="shared" si="5"/>
      </c>
      <c r="P33" s="92">
        <f t="shared" si="6"/>
      </c>
      <c r="Q33" s="92"/>
      <c r="R33" s="92"/>
    </row>
    <row r="34" spans="13:18" ht="16.5" thickBot="1">
      <c r="M34" s="25">
        <f t="shared" si="3"/>
      </c>
      <c r="N34" s="87">
        <f t="shared" si="4"/>
      </c>
      <c r="O34" s="92">
        <f t="shared" si="5"/>
      </c>
      <c r="P34" s="92">
        <f t="shared" si="6"/>
      </c>
      <c r="Q34" s="92"/>
      <c r="R34" s="92"/>
    </row>
    <row r="35" spans="13:18" ht="16.5" thickBot="1">
      <c r="M35" s="25">
        <f t="shared" si="3"/>
      </c>
      <c r="N35" s="87">
        <f t="shared" si="4"/>
      </c>
      <c r="O35" s="92">
        <f t="shared" si="5"/>
      </c>
      <c r="P35" s="92">
        <f t="shared" si="6"/>
      </c>
      <c r="Q35" s="92"/>
      <c r="R35" s="92"/>
    </row>
    <row r="36" spans="13:18" ht="16.5" thickBot="1">
      <c r="M36" s="25">
        <f t="shared" si="3"/>
      </c>
      <c r="N36" s="90">
        <f t="shared" si="4"/>
      </c>
      <c r="O36" s="92">
        <f t="shared" si="5"/>
      </c>
      <c r="P36" s="92">
        <f t="shared" si="6"/>
      </c>
      <c r="Q36" s="92"/>
      <c r="R36" s="92"/>
    </row>
    <row r="37" spans="3:18" ht="15.75">
      <c r="C37" s="3"/>
      <c r="D37" s="3"/>
      <c r="E37" s="3"/>
      <c r="M37" s="25">
        <f t="shared" si="3"/>
      </c>
      <c r="N37" s="75">
        <f t="shared" si="4"/>
      </c>
      <c r="O37" s="92">
        <f t="shared" si="5"/>
      </c>
      <c r="P37" s="92">
        <f t="shared" si="6"/>
      </c>
      <c r="Q37" s="92"/>
      <c r="R37" s="92"/>
    </row>
    <row r="38" spans="3:18" ht="15.75">
      <c r="C38" s="3"/>
      <c r="D38" s="3"/>
      <c r="E38" s="3"/>
      <c r="M38" s="25">
        <f t="shared" si="3"/>
      </c>
      <c r="N38" s="75">
        <f t="shared" si="4"/>
      </c>
      <c r="O38" s="92">
        <f t="shared" si="5"/>
      </c>
      <c r="P38" s="92">
        <f t="shared" si="6"/>
      </c>
      <c r="Q38" s="92"/>
      <c r="R38" s="92"/>
    </row>
    <row r="39" spans="3:18" ht="15.75">
      <c r="C39" s="3"/>
      <c r="D39" s="3"/>
      <c r="E39" s="3"/>
      <c r="M39" s="25">
        <f t="shared" si="3"/>
      </c>
      <c r="N39" s="75">
        <f t="shared" si="4"/>
      </c>
      <c r="O39" s="92">
        <f t="shared" si="5"/>
      </c>
      <c r="P39" s="92">
        <f t="shared" si="6"/>
      </c>
      <c r="Q39" s="92"/>
      <c r="R39" s="92"/>
    </row>
    <row r="40" spans="3:18" ht="15.75">
      <c r="C40" s="3"/>
      <c r="D40" s="3"/>
      <c r="E40" s="3"/>
      <c r="M40" s="25">
        <f t="shared" si="3"/>
      </c>
      <c r="N40" s="75">
        <f t="shared" si="4"/>
      </c>
      <c r="O40" s="92">
        <f t="shared" si="5"/>
      </c>
      <c r="P40" s="92">
        <f t="shared" si="6"/>
      </c>
      <c r="Q40" s="92"/>
      <c r="R40" s="92"/>
    </row>
    <row r="41" spans="3:18" ht="15.75">
      <c r="C41" s="3"/>
      <c r="D41" s="3"/>
      <c r="E41" s="3"/>
      <c r="M41" s="25">
        <f aca="true" t="shared" si="7" ref="M41:M75">IF(M40&lt;$P$6,M40+1,"")</f>
      </c>
      <c r="N41" s="92"/>
      <c r="O41" s="92"/>
      <c r="P41" s="92"/>
      <c r="Q41" s="92"/>
      <c r="R41" s="92"/>
    </row>
    <row r="42" spans="3:18" ht="15.75">
      <c r="C42" s="3"/>
      <c r="D42" s="3"/>
      <c r="E42" s="3"/>
      <c r="M42" s="25">
        <f t="shared" si="7"/>
      </c>
      <c r="N42" s="92"/>
      <c r="O42" s="92"/>
      <c r="P42" s="92"/>
      <c r="Q42" s="92"/>
      <c r="R42" s="92"/>
    </row>
    <row r="43" spans="3:18" ht="15.75">
      <c r="C43" s="3"/>
      <c r="D43" s="3"/>
      <c r="E43" s="3"/>
      <c r="M43" s="25">
        <f t="shared" si="7"/>
      </c>
      <c r="N43" s="92"/>
      <c r="O43" s="92"/>
      <c r="P43" s="92"/>
      <c r="Q43" s="92"/>
      <c r="R43" s="92"/>
    </row>
    <row r="44" spans="3:18" ht="15.75">
      <c r="C44" s="3"/>
      <c r="D44" s="3"/>
      <c r="E44" s="3"/>
      <c r="M44" s="25">
        <f t="shared" si="7"/>
      </c>
      <c r="N44" s="92"/>
      <c r="O44" s="92"/>
      <c r="P44" s="92"/>
      <c r="Q44" s="92"/>
      <c r="R44" s="92"/>
    </row>
    <row r="45" spans="3:18" ht="15.75">
      <c r="C45" s="3"/>
      <c r="D45" s="3"/>
      <c r="E45" s="3"/>
      <c r="M45" s="25">
        <f t="shared" si="7"/>
      </c>
      <c r="N45" s="92"/>
      <c r="O45" s="92"/>
      <c r="P45" s="92"/>
      <c r="Q45" s="92"/>
      <c r="R45" s="92"/>
    </row>
    <row r="46" spans="3:18" ht="15.75">
      <c r="C46" s="3"/>
      <c r="D46" s="3"/>
      <c r="E46" s="3"/>
      <c r="M46" s="25">
        <f t="shared" si="7"/>
      </c>
      <c r="N46" s="92"/>
      <c r="O46" s="92"/>
      <c r="P46" s="92"/>
      <c r="Q46" s="92"/>
      <c r="R46" s="92"/>
    </row>
    <row r="47" spans="3:18" ht="15.75">
      <c r="C47" s="3"/>
      <c r="D47" s="3"/>
      <c r="E47" s="3"/>
      <c r="M47" s="25">
        <f t="shared" si="7"/>
      </c>
      <c r="N47" s="92"/>
      <c r="O47" s="92"/>
      <c r="P47" s="92"/>
      <c r="Q47" s="92"/>
      <c r="R47" s="92"/>
    </row>
    <row r="48" spans="3:18" ht="15.75">
      <c r="C48" s="3"/>
      <c r="D48" s="3"/>
      <c r="E48" s="3"/>
      <c r="M48" s="25">
        <f t="shared" si="7"/>
      </c>
      <c r="N48" s="92"/>
      <c r="O48" s="92"/>
      <c r="P48" s="92"/>
      <c r="Q48" s="92"/>
      <c r="R48" s="92"/>
    </row>
    <row r="49" spans="3:18" ht="15.75">
      <c r="C49" s="3"/>
      <c r="D49" s="3"/>
      <c r="E49" s="3"/>
      <c r="M49" s="25">
        <f t="shared" si="7"/>
      </c>
      <c r="N49" s="92"/>
      <c r="O49" s="92"/>
      <c r="P49" s="92"/>
      <c r="Q49" s="92"/>
      <c r="R49" s="92"/>
    </row>
    <row r="50" spans="3:18" ht="15.75">
      <c r="C50" s="3"/>
      <c r="D50" s="3"/>
      <c r="E50" s="3"/>
      <c r="M50" s="25">
        <f t="shared" si="7"/>
      </c>
      <c r="N50" s="92"/>
      <c r="O50" s="92"/>
      <c r="P50" s="92"/>
      <c r="Q50" s="92"/>
      <c r="R50" s="92"/>
    </row>
    <row r="51" spans="3:18" ht="15.75">
      <c r="C51" s="3"/>
      <c r="D51" s="3"/>
      <c r="E51" s="3"/>
      <c r="M51" s="25">
        <f t="shared" si="7"/>
      </c>
      <c r="N51" s="92"/>
      <c r="O51" s="92"/>
      <c r="P51" s="92"/>
      <c r="Q51" s="92"/>
      <c r="R51" s="92"/>
    </row>
    <row r="52" spans="3:18" ht="15.75">
      <c r="C52" s="3"/>
      <c r="D52" s="3"/>
      <c r="E52" s="3"/>
      <c r="M52" s="25">
        <f t="shared" si="7"/>
      </c>
      <c r="N52" s="92"/>
      <c r="O52" s="92"/>
      <c r="P52" s="92"/>
      <c r="Q52" s="92"/>
      <c r="R52" s="92"/>
    </row>
    <row r="53" spans="3:18" ht="15.75">
      <c r="C53" s="3"/>
      <c r="D53" s="3"/>
      <c r="E53" s="3"/>
      <c r="M53" s="25">
        <f t="shared" si="7"/>
      </c>
      <c r="N53" s="92"/>
      <c r="O53" s="92"/>
      <c r="P53" s="92"/>
      <c r="Q53" s="92"/>
      <c r="R53" s="92"/>
    </row>
    <row r="54" spans="3:18" ht="15.75">
      <c r="C54" s="3"/>
      <c r="D54" s="3"/>
      <c r="E54" s="3"/>
      <c r="M54" s="25">
        <f t="shared" si="7"/>
      </c>
      <c r="N54" s="92"/>
      <c r="O54" s="92"/>
      <c r="P54" s="92"/>
      <c r="Q54" s="92"/>
      <c r="R54" s="92"/>
    </row>
    <row r="55" spans="3:18" ht="15.75">
      <c r="C55" s="3"/>
      <c r="D55" s="3"/>
      <c r="E55" s="3"/>
      <c r="M55" s="25">
        <f t="shared" si="7"/>
      </c>
      <c r="N55" s="92"/>
      <c r="O55" s="92"/>
      <c r="P55" s="92"/>
      <c r="Q55" s="92"/>
      <c r="R55" s="92"/>
    </row>
    <row r="56" spans="3:18" ht="15.75">
      <c r="C56" s="3"/>
      <c r="D56" s="3"/>
      <c r="E56" s="3"/>
      <c r="M56" s="25">
        <f t="shared" si="7"/>
      </c>
      <c r="N56" s="92"/>
      <c r="O56" s="92"/>
      <c r="P56" s="92"/>
      <c r="Q56" s="92"/>
      <c r="R56" s="92"/>
    </row>
    <row r="57" spans="3:18" ht="15.75">
      <c r="C57" s="3"/>
      <c r="D57" s="3"/>
      <c r="E57" s="3"/>
      <c r="M57" s="25">
        <f t="shared" si="7"/>
      </c>
      <c r="N57" s="92"/>
      <c r="O57" s="92"/>
      <c r="P57" s="92"/>
      <c r="Q57" s="92"/>
      <c r="R57" s="92"/>
    </row>
    <row r="58" spans="3:18" ht="15.75">
      <c r="C58" s="3"/>
      <c r="D58" s="3"/>
      <c r="E58" s="3"/>
      <c r="M58" s="25">
        <f t="shared" si="7"/>
      </c>
      <c r="N58" s="92"/>
      <c r="O58" s="92"/>
      <c r="P58" s="92"/>
      <c r="Q58" s="92"/>
      <c r="R58" s="92"/>
    </row>
    <row r="59" spans="3:18" ht="15.75">
      <c r="C59" s="3"/>
      <c r="D59" s="3"/>
      <c r="E59" s="3"/>
      <c r="M59" s="25">
        <f t="shared" si="7"/>
      </c>
      <c r="N59" s="92"/>
      <c r="O59" s="92"/>
      <c r="P59" s="92"/>
      <c r="Q59" s="92"/>
      <c r="R59" s="92"/>
    </row>
    <row r="60" spans="3:18" ht="15.75">
      <c r="C60" s="3"/>
      <c r="D60" s="3"/>
      <c r="E60" s="3"/>
      <c r="M60" s="25">
        <f t="shared" si="7"/>
      </c>
      <c r="N60" s="92"/>
      <c r="O60" s="92"/>
      <c r="P60" s="92"/>
      <c r="Q60" s="92"/>
      <c r="R60" s="92"/>
    </row>
    <row r="61" spans="3:18" ht="15.75">
      <c r="C61" s="3"/>
      <c r="D61" s="3"/>
      <c r="E61" s="3"/>
      <c r="M61" s="25">
        <f t="shared" si="7"/>
      </c>
      <c r="N61" s="92"/>
      <c r="O61" s="92"/>
      <c r="P61" s="92"/>
      <c r="Q61" s="92"/>
      <c r="R61" s="92"/>
    </row>
    <row r="62" spans="3:18" ht="15.75">
      <c r="C62" s="3"/>
      <c r="D62" s="3"/>
      <c r="E62" s="3"/>
      <c r="M62" s="25">
        <f t="shared" si="7"/>
      </c>
      <c r="N62" s="92"/>
      <c r="O62" s="92"/>
      <c r="P62" s="92"/>
      <c r="Q62" s="92"/>
      <c r="R62" s="92"/>
    </row>
    <row r="63" spans="3:18" ht="15.75">
      <c r="C63" s="3"/>
      <c r="D63" s="3"/>
      <c r="E63" s="3"/>
      <c r="M63" s="25">
        <f t="shared" si="7"/>
      </c>
      <c r="N63" s="92"/>
      <c r="O63" s="92"/>
      <c r="P63" s="92"/>
      <c r="Q63" s="92"/>
      <c r="R63" s="92"/>
    </row>
    <row r="64" spans="3:18" ht="15.75">
      <c r="C64" s="3"/>
      <c r="D64" s="3"/>
      <c r="E64" s="3"/>
      <c r="M64" s="25">
        <f t="shared" si="7"/>
      </c>
      <c r="N64" s="92"/>
      <c r="O64" s="92"/>
      <c r="P64" s="92"/>
      <c r="Q64" s="92"/>
      <c r="R64" s="92"/>
    </row>
    <row r="65" spans="3:18" ht="15.75">
      <c r="C65" s="3"/>
      <c r="D65" s="3"/>
      <c r="E65" s="3"/>
      <c r="M65" s="25">
        <f t="shared" si="7"/>
      </c>
      <c r="N65" s="92"/>
      <c r="O65" s="92"/>
      <c r="P65" s="92"/>
      <c r="Q65" s="92"/>
      <c r="R65" s="92"/>
    </row>
    <row r="66" spans="3:18" ht="15.75">
      <c r="C66" s="3"/>
      <c r="D66" s="3"/>
      <c r="E66" s="3"/>
      <c r="M66" s="25">
        <f t="shared" si="7"/>
      </c>
      <c r="N66" s="92"/>
      <c r="O66" s="92"/>
      <c r="P66" s="92"/>
      <c r="Q66" s="92"/>
      <c r="R66" s="92"/>
    </row>
    <row r="67" spans="3:18" ht="15.75">
      <c r="C67" s="3"/>
      <c r="D67" s="3"/>
      <c r="E67" s="3"/>
      <c r="M67" s="25">
        <f t="shared" si="7"/>
      </c>
      <c r="N67" s="92"/>
      <c r="O67" s="92"/>
      <c r="P67" s="92"/>
      <c r="Q67" s="92"/>
      <c r="R67" s="92"/>
    </row>
    <row r="68" spans="3:18" ht="15.75">
      <c r="C68" s="3"/>
      <c r="D68" s="3"/>
      <c r="E68" s="3"/>
      <c r="M68" s="25">
        <f t="shared" si="7"/>
      </c>
      <c r="N68" s="92"/>
      <c r="O68" s="92"/>
      <c r="P68" s="92"/>
      <c r="Q68" s="92"/>
      <c r="R68" s="92"/>
    </row>
    <row r="69" spans="3:18" ht="15.75">
      <c r="C69" s="3"/>
      <c r="D69" s="3"/>
      <c r="E69" s="3"/>
      <c r="M69" s="25">
        <f t="shared" si="7"/>
      </c>
      <c r="N69" s="92"/>
      <c r="O69" s="92"/>
      <c r="P69" s="92"/>
      <c r="Q69" s="92"/>
      <c r="R69" s="92"/>
    </row>
    <row r="70" spans="3:18" ht="15.75">
      <c r="C70" s="3"/>
      <c r="D70" s="3"/>
      <c r="E70" s="3"/>
      <c r="M70" s="25">
        <f t="shared" si="7"/>
      </c>
      <c r="N70" s="92"/>
      <c r="O70" s="92"/>
      <c r="P70" s="92"/>
      <c r="Q70" s="92"/>
      <c r="R70" s="92"/>
    </row>
    <row r="71" spans="3:18" ht="15.75">
      <c r="C71" s="3"/>
      <c r="D71" s="3"/>
      <c r="E71" s="3"/>
      <c r="M71" s="25">
        <f t="shared" si="7"/>
      </c>
      <c r="N71" s="92"/>
      <c r="O71" s="92"/>
      <c r="P71" s="92"/>
      <c r="Q71" s="92"/>
      <c r="R71" s="92"/>
    </row>
    <row r="72" spans="3:18" ht="15.75">
      <c r="C72" s="3"/>
      <c r="D72" s="3"/>
      <c r="E72" s="3"/>
      <c r="M72" s="25">
        <f t="shared" si="7"/>
      </c>
      <c r="N72" s="92"/>
      <c r="O72" s="92"/>
      <c r="P72" s="92"/>
      <c r="Q72" s="92"/>
      <c r="R72" s="92"/>
    </row>
    <row r="73" spans="3:18" ht="15.75">
      <c r="C73" s="3"/>
      <c r="D73" s="3"/>
      <c r="E73" s="3"/>
      <c r="M73" s="25">
        <f t="shared" si="7"/>
      </c>
      <c r="N73" s="92"/>
      <c r="O73" s="92"/>
      <c r="P73" s="92"/>
      <c r="Q73" s="92"/>
      <c r="R73" s="92"/>
    </row>
    <row r="74" spans="3:18" ht="15.75">
      <c r="C74" s="3"/>
      <c r="D74" s="3"/>
      <c r="E74" s="3"/>
      <c r="M74" s="25">
        <f t="shared" si="7"/>
      </c>
      <c r="N74" s="92"/>
      <c r="O74" s="92"/>
      <c r="P74" s="92"/>
      <c r="Q74" s="92"/>
      <c r="R74" s="92"/>
    </row>
    <row r="75" spans="3:18" ht="15.75">
      <c r="C75" s="3"/>
      <c r="D75" s="3"/>
      <c r="E75" s="3"/>
      <c r="M75" s="25">
        <f t="shared" si="7"/>
      </c>
      <c r="N75" s="92"/>
      <c r="O75" s="92"/>
      <c r="P75" s="92"/>
      <c r="Q75" s="92"/>
      <c r="R75" s="92"/>
    </row>
    <row r="76" spans="3:18" ht="15.75">
      <c r="C76" s="3"/>
      <c r="D76" s="3"/>
      <c r="E76" s="3"/>
      <c r="M76" s="92"/>
      <c r="N76" s="92"/>
      <c r="O76" s="92"/>
      <c r="P76" s="92"/>
      <c r="Q76" s="92"/>
      <c r="R76" s="92"/>
    </row>
    <row r="77" spans="3:18" ht="15.75">
      <c r="C77" s="3"/>
      <c r="D77" s="3"/>
      <c r="E77" s="3"/>
      <c r="M77" s="92"/>
      <c r="N77" s="92"/>
      <c r="O77" s="92"/>
      <c r="P77" s="92"/>
      <c r="Q77" s="92"/>
      <c r="R77" s="92"/>
    </row>
    <row r="78" spans="3:18" ht="15.75">
      <c r="C78" s="3"/>
      <c r="D78" s="3"/>
      <c r="E78" s="3"/>
      <c r="M78" s="92"/>
      <c r="N78" s="92"/>
      <c r="O78" s="92"/>
      <c r="P78" s="92"/>
      <c r="Q78" s="92"/>
      <c r="R78" s="92"/>
    </row>
    <row r="79" spans="3:18" ht="15.75">
      <c r="C79" s="3"/>
      <c r="D79" s="3"/>
      <c r="E79" s="3"/>
      <c r="M79" s="92"/>
      <c r="N79" s="92"/>
      <c r="O79" s="92"/>
      <c r="P79" s="92"/>
      <c r="Q79" s="92"/>
      <c r="R79" s="92"/>
    </row>
    <row r="80" spans="3:18" ht="15.75">
      <c r="C80" s="3"/>
      <c r="D80" s="3"/>
      <c r="E80" s="3"/>
      <c r="M80" s="92"/>
      <c r="N80" s="92"/>
      <c r="O80" s="92"/>
      <c r="P80" s="92"/>
      <c r="Q80" s="92"/>
      <c r="R80" s="92"/>
    </row>
    <row r="81" spans="3:18" ht="15.75">
      <c r="C81" s="3"/>
      <c r="D81" s="3"/>
      <c r="E81" s="3"/>
      <c r="M81" s="92"/>
      <c r="N81" s="92"/>
      <c r="O81" s="92"/>
      <c r="P81" s="92"/>
      <c r="Q81" s="92"/>
      <c r="R81" s="92"/>
    </row>
    <row r="82" spans="3:18" ht="15.75">
      <c r="C82" s="3"/>
      <c r="D82" s="3"/>
      <c r="E82" s="3"/>
      <c r="M82" s="92"/>
      <c r="N82" s="92"/>
      <c r="O82" s="92"/>
      <c r="P82" s="92"/>
      <c r="Q82" s="92"/>
      <c r="R82" s="92"/>
    </row>
    <row r="83" spans="3:18" ht="15.75">
      <c r="C83" s="3"/>
      <c r="D83" s="3"/>
      <c r="E83" s="3"/>
      <c r="M83" s="92"/>
      <c r="N83" s="92"/>
      <c r="O83" s="92"/>
      <c r="P83" s="92"/>
      <c r="Q83" s="92"/>
      <c r="R83" s="92"/>
    </row>
    <row r="84" spans="3:18" ht="15.75">
      <c r="C84" s="3"/>
      <c r="D84" s="3"/>
      <c r="E84" s="3"/>
      <c r="M84" s="92"/>
      <c r="N84" s="92"/>
      <c r="O84" s="92"/>
      <c r="P84" s="92"/>
      <c r="Q84" s="92"/>
      <c r="R84" s="92"/>
    </row>
    <row r="85" spans="3:18" ht="15.75">
      <c r="C85" s="3"/>
      <c r="D85" s="3"/>
      <c r="E85" s="3"/>
      <c r="M85" s="92"/>
      <c r="N85" s="92"/>
      <c r="O85" s="92"/>
      <c r="P85" s="92"/>
      <c r="Q85" s="92"/>
      <c r="R85" s="92"/>
    </row>
    <row r="86" spans="3:18" ht="15.75">
      <c r="C86" s="3"/>
      <c r="D86" s="3"/>
      <c r="E86" s="3"/>
      <c r="M86" s="92"/>
      <c r="N86" s="92"/>
      <c r="O86" s="92"/>
      <c r="P86" s="92"/>
      <c r="Q86" s="92"/>
      <c r="R86" s="92"/>
    </row>
    <row r="87" spans="3:18" ht="15.75">
      <c r="C87" s="3"/>
      <c r="D87" s="3"/>
      <c r="E87" s="3"/>
      <c r="M87" s="92"/>
      <c r="N87" s="92"/>
      <c r="O87" s="92"/>
      <c r="P87" s="92"/>
      <c r="Q87" s="92"/>
      <c r="R87" s="92"/>
    </row>
    <row r="88" spans="3:18" ht="15.75">
      <c r="C88" s="3"/>
      <c r="D88" s="3"/>
      <c r="E88" s="3"/>
      <c r="M88" s="92"/>
      <c r="N88" s="92"/>
      <c r="O88" s="92"/>
      <c r="P88" s="92"/>
      <c r="Q88" s="92"/>
      <c r="R88" s="92"/>
    </row>
    <row r="89" spans="3:18" ht="15.75">
      <c r="C89" s="3"/>
      <c r="D89" s="3"/>
      <c r="E89" s="3"/>
      <c r="M89" s="92"/>
      <c r="N89" s="92"/>
      <c r="O89" s="92"/>
      <c r="P89" s="92"/>
      <c r="Q89" s="92"/>
      <c r="R89" s="92"/>
    </row>
    <row r="90" spans="3:18" ht="15.75">
      <c r="C90" s="3"/>
      <c r="D90" s="3"/>
      <c r="E90" s="3"/>
      <c r="M90" s="92"/>
      <c r="N90" s="92"/>
      <c r="O90" s="92"/>
      <c r="P90" s="92"/>
      <c r="Q90" s="92"/>
      <c r="R90" s="92"/>
    </row>
    <row r="91" spans="3:18" ht="15.75">
      <c r="C91" s="3"/>
      <c r="D91" s="3"/>
      <c r="E91" s="3"/>
      <c r="M91" s="92"/>
      <c r="N91" s="92"/>
      <c r="O91" s="92"/>
      <c r="P91" s="92"/>
      <c r="Q91" s="92"/>
      <c r="R91" s="92"/>
    </row>
    <row r="92" spans="3:18" ht="15.75">
      <c r="C92" s="3"/>
      <c r="D92" s="3"/>
      <c r="E92" s="3"/>
      <c r="M92" s="92"/>
      <c r="N92" s="92"/>
      <c r="O92" s="92"/>
      <c r="P92" s="92"/>
      <c r="Q92" s="92"/>
      <c r="R92" s="92"/>
    </row>
    <row r="93" spans="3:18" ht="15.75">
      <c r="C93" s="3"/>
      <c r="D93" s="3"/>
      <c r="E93" s="3"/>
      <c r="M93" s="92"/>
      <c r="N93" s="92"/>
      <c r="O93" s="92"/>
      <c r="P93" s="92"/>
      <c r="Q93" s="92"/>
      <c r="R93" s="92"/>
    </row>
    <row r="94" spans="3:18" ht="15.75">
      <c r="C94" s="3"/>
      <c r="D94" s="3"/>
      <c r="E94" s="3"/>
      <c r="M94" s="92"/>
      <c r="N94" s="92"/>
      <c r="O94" s="92"/>
      <c r="P94" s="92"/>
      <c r="Q94" s="92"/>
      <c r="R94" s="92"/>
    </row>
    <row r="95" spans="3:18" ht="15.75">
      <c r="C95" s="3"/>
      <c r="D95" s="3"/>
      <c r="E95" s="3"/>
      <c r="M95" s="92"/>
      <c r="N95" s="92"/>
      <c r="O95" s="92"/>
      <c r="P95" s="92"/>
      <c r="Q95" s="92"/>
      <c r="R95" s="92"/>
    </row>
    <row r="96" spans="3:18" ht="15.75">
      <c r="C96" s="3"/>
      <c r="D96" s="3"/>
      <c r="E96" s="3"/>
      <c r="M96" s="92"/>
      <c r="N96" s="92"/>
      <c r="O96" s="92"/>
      <c r="P96" s="92"/>
      <c r="Q96" s="92"/>
      <c r="R96" s="92"/>
    </row>
    <row r="97" spans="3:18" ht="15.75">
      <c r="C97" s="3"/>
      <c r="D97" s="3"/>
      <c r="E97" s="3"/>
      <c r="M97" s="92"/>
      <c r="N97" s="92"/>
      <c r="O97" s="92"/>
      <c r="P97" s="92"/>
      <c r="Q97" s="92"/>
      <c r="R97" s="92"/>
    </row>
    <row r="98" spans="3:18" ht="15.75">
      <c r="C98" s="3"/>
      <c r="D98" s="3"/>
      <c r="E98" s="3"/>
      <c r="M98" s="92"/>
      <c r="N98" s="92"/>
      <c r="O98" s="92"/>
      <c r="P98" s="92"/>
      <c r="Q98" s="92"/>
      <c r="R98" s="92"/>
    </row>
    <row r="99" spans="3:18" ht="15.75">
      <c r="C99" s="3"/>
      <c r="D99" s="3"/>
      <c r="E99" s="3"/>
      <c r="M99" s="92"/>
      <c r="N99" s="92"/>
      <c r="O99" s="92"/>
      <c r="P99" s="92"/>
      <c r="Q99" s="92"/>
      <c r="R99" s="92"/>
    </row>
    <row r="100" spans="3:18" ht="15.75">
      <c r="C100" s="3"/>
      <c r="D100" s="3"/>
      <c r="E100" s="3"/>
      <c r="M100" s="92"/>
      <c r="N100" s="92"/>
      <c r="O100" s="92"/>
      <c r="P100" s="92"/>
      <c r="Q100" s="92"/>
      <c r="R100" s="92"/>
    </row>
    <row r="101" spans="3:18" ht="15.75">
      <c r="C101" s="3"/>
      <c r="D101" s="3"/>
      <c r="E101" s="3"/>
      <c r="M101" s="92"/>
      <c r="N101" s="92"/>
      <c r="O101" s="92"/>
      <c r="P101" s="92"/>
      <c r="Q101" s="92"/>
      <c r="R101" s="92"/>
    </row>
    <row r="102" spans="3:18" ht="15.75">
      <c r="C102" s="3"/>
      <c r="D102" s="3"/>
      <c r="E102" s="3"/>
      <c r="M102" s="92"/>
      <c r="N102" s="92"/>
      <c r="O102" s="92"/>
      <c r="P102" s="92"/>
      <c r="Q102" s="92"/>
      <c r="R102" s="92"/>
    </row>
    <row r="103" spans="3:18" ht="15.75">
      <c r="C103" s="3"/>
      <c r="D103" s="3"/>
      <c r="E103" s="3"/>
      <c r="M103" s="92"/>
      <c r="N103" s="92"/>
      <c r="O103" s="92"/>
      <c r="P103" s="92"/>
      <c r="Q103" s="92"/>
      <c r="R103" s="92"/>
    </row>
    <row r="104" spans="13:18" ht="15.75">
      <c r="M104" s="92"/>
      <c r="N104" s="92"/>
      <c r="O104" s="92"/>
      <c r="P104" s="92"/>
      <c r="Q104" s="92"/>
      <c r="R104" s="92"/>
    </row>
    <row r="105" spans="13:18" ht="15.75">
      <c r="M105" s="92"/>
      <c r="N105" s="92"/>
      <c r="O105" s="92"/>
      <c r="P105" s="92"/>
      <c r="Q105" s="92"/>
      <c r="R105" s="92"/>
    </row>
    <row r="106" spans="13:18" ht="15.75">
      <c r="M106" s="92"/>
      <c r="N106" s="92"/>
      <c r="O106" s="92"/>
      <c r="P106" s="92"/>
      <c r="Q106" s="92"/>
      <c r="R106" s="92"/>
    </row>
    <row r="107" spans="13:18" ht="15.75">
      <c r="M107" s="92"/>
      <c r="N107" s="92"/>
      <c r="O107" s="92"/>
      <c r="P107" s="92"/>
      <c r="Q107" s="92"/>
      <c r="R107" s="92"/>
    </row>
    <row r="108" spans="13:18" ht="15.75">
      <c r="M108" s="92"/>
      <c r="N108" s="92"/>
      <c r="O108" s="92"/>
      <c r="P108" s="92"/>
      <c r="Q108" s="92"/>
      <c r="R108" s="92"/>
    </row>
    <row r="109" spans="13:18" ht="15.75">
      <c r="M109" s="92"/>
      <c r="N109" s="92"/>
      <c r="O109" s="92"/>
      <c r="P109" s="92"/>
      <c r="Q109" s="92"/>
      <c r="R109" s="92"/>
    </row>
    <row r="110" spans="13:18" ht="15.75">
      <c r="M110" s="92"/>
      <c r="N110" s="92"/>
      <c r="O110" s="92"/>
      <c r="P110" s="92"/>
      <c r="Q110" s="92"/>
      <c r="R110" s="92"/>
    </row>
    <row r="111" spans="13:18" ht="15.75">
      <c r="M111" s="92"/>
      <c r="N111" s="92"/>
      <c r="O111" s="92"/>
      <c r="P111" s="92"/>
      <c r="Q111" s="92"/>
      <c r="R111" s="92"/>
    </row>
    <row r="112" spans="13:18" ht="15.75">
      <c r="M112" s="92"/>
      <c r="N112" s="92"/>
      <c r="O112" s="92"/>
      <c r="P112" s="92"/>
      <c r="Q112" s="92"/>
      <c r="R112" s="92"/>
    </row>
    <row r="113" spans="13:18" ht="15.75">
      <c r="M113" s="92"/>
      <c r="N113" s="92"/>
      <c r="O113" s="92"/>
      <c r="P113" s="92"/>
      <c r="Q113" s="92"/>
      <c r="R113" s="92"/>
    </row>
    <row r="114" spans="13:18" ht="15.75">
      <c r="M114" s="92"/>
      <c r="N114" s="92"/>
      <c r="O114" s="92"/>
      <c r="P114" s="92"/>
      <c r="Q114" s="92"/>
      <c r="R114" s="92"/>
    </row>
    <row r="115" spans="13:18" ht="15.75">
      <c r="M115" s="92"/>
      <c r="N115" s="92"/>
      <c r="O115" s="92"/>
      <c r="P115" s="92"/>
      <c r="Q115" s="92"/>
      <c r="R115" s="92"/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Gutmann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Kovacevic Mirjana</dc:creator>
  <cp:keywords/>
  <dc:description/>
  <cp:lastModifiedBy>Predrag Jovanovic</cp:lastModifiedBy>
  <dcterms:created xsi:type="dcterms:W3CDTF">2008-09-23T07:36:21Z</dcterms:created>
  <dcterms:modified xsi:type="dcterms:W3CDTF">2008-10-13T09:38:37Z</dcterms:modified>
  <cp:category/>
  <cp:version/>
  <cp:contentType/>
  <cp:contentStatus/>
</cp:coreProperties>
</file>