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5480" windowHeight="11640" activeTab="1"/>
  </bookViews>
  <sheets>
    <sheet name="1" sheetId="1" r:id="rId1"/>
    <sheet name="2" sheetId="2" r:id="rId2"/>
    <sheet name="3" sheetId="3" r:id="rId3"/>
    <sheet name="proba sa decim. brojevima" sheetId="4" r:id="rId4"/>
    <sheet name="Sheet2" sheetId="5" r:id="rId5"/>
    <sheet name="Sheet3" sheetId="6" r:id="rId6"/>
    <sheet name="Sheet4" sheetId="7" r:id="rId7"/>
    <sheet name="timmy" sheetId="8" r:id="rId8"/>
  </sheets>
  <definedNames/>
  <calcPr fullCalcOnLoad="1"/>
</workbook>
</file>

<file path=xl/comments2.xml><?xml version="1.0" encoding="utf-8"?>
<comments xmlns="http://schemas.openxmlformats.org/spreadsheetml/2006/main">
  <authors>
    <author>Korisnik</author>
  </authors>
  <commentList>
    <comment ref="G9" authorId="0">
      <text>
        <r>
          <rPr>
            <b/>
            <sz val="8"/>
            <rFont val="Tahoma"/>
            <family val="2"/>
          </rPr>
          <t>Korisnik:</t>
        </r>
        <r>
          <rPr>
            <sz val="8"/>
            <rFont val="Tahoma"/>
            <family val="2"/>
          </rPr>
          <t xml:space="preserve">
+ 2sata</t>
        </r>
      </text>
    </comment>
    <comment ref="D9" authorId="0">
      <text>
        <r>
          <rPr>
            <b/>
            <sz val="8"/>
            <rFont val="Tahoma"/>
            <family val="2"/>
          </rPr>
          <t>Korisnik:</t>
        </r>
        <r>
          <rPr>
            <sz val="8"/>
            <rFont val="Tahoma"/>
            <family val="2"/>
          </rPr>
          <t xml:space="preserve">
 02:00</t>
        </r>
      </text>
    </comment>
  </commentList>
</comments>
</file>

<file path=xl/comments4.xml><?xml version="1.0" encoding="utf-8"?>
<comments xmlns="http://schemas.openxmlformats.org/spreadsheetml/2006/main">
  <authors>
    <author>admin</author>
    <author>Dejan</author>
  </authors>
  <commentList>
    <comment ref="E1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Conditional Formating
Ako je broj sati manji od redovnih 8 tada je broj crvene boje</t>
        </r>
      </text>
    </comment>
    <comment ref="K6" authorId="1">
      <text>
        <r>
          <rPr>
            <sz val="8"/>
            <rFont val="Tahoma"/>
            <family val="2"/>
          </rPr>
          <t xml:space="preserve">ipak ovo neradi - dec brojevi + hh.mm
</t>
        </r>
      </text>
    </comment>
  </commentList>
</comments>
</file>

<file path=xl/comments7.xml><?xml version="1.0" encoding="utf-8"?>
<comments xmlns="http://schemas.openxmlformats.org/spreadsheetml/2006/main">
  <authors>
    <author>admin</author>
  </authors>
  <commentList>
    <comment ref="D1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dolazak na posao
! Ne brisati !</t>
        </r>
      </text>
    </comment>
    <comment ref="E1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odlazak na posao
! Ne brisati !</t>
        </r>
      </text>
    </comment>
    <comment ref="G2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Neispravno zbraja sate ?</t>
        </r>
      </text>
    </comment>
  </commentList>
</comments>
</file>

<file path=xl/comments8.xml><?xml version="1.0" encoding="utf-8"?>
<comments xmlns="http://schemas.openxmlformats.org/spreadsheetml/2006/main">
  <authors>
    <author>admin</author>
  </authors>
  <commentList>
    <comment ref="D3" authorId="0">
      <text>
        <r>
          <rPr>
            <b/>
            <sz val="8"/>
            <rFont val="Tahoma"/>
            <family val="2"/>
          </rPr>
          <t>Ivek33:</t>
        </r>
        <r>
          <rPr>
            <sz val="8"/>
            <rFont val="Tahoma"/>
            <family val="2"/>
          </rPr>
          <t xml:space="preserve">
meni ovo ne štima.
1. ako je u pitanju raspon radnog vremena onda štima
2. ako je u pitanju radno vrijeme za iznos broja sati onda ne štima, redovni sati su uvijek 8 a sve preko su prekovremeni ;-)</t>
        </r>
      </text>
    </comment>
  </commentList>
</comments>
</file>

<file path=xl/sharedStrings.xml><?xml version="1.0" encoding="utf-8"?>
<sst xmlns="http://schemas.openxmlformats.org/spreadsheetml/2006/main" count="211" uniqueCount="41">
  <si>
    <t>Dolazak</t>
  </si>
  <si>
    <t>Odlazak</t>
  </si>
  <si>
    <t>Redovno</t>
  </si>
  <si>
    <t>Prekovr.</t>
  </si>
  <si>
    <t>Ukupno</t>
  </si>
  <si>
    <t>Poc</t>
  </si>
  <si>
    <t>Kraj</t>
  </si>
  <si>
    <t>D3: =MIN(C3,I3)-MAX(B3,H3)</t>
  </si>
  <si>
    <t>E3: =H3-MIN(B3,H3)+MAX(C3,I3)-I3</t>
  </si>
  <si>
    <t>F3: =C3-B3</t>
  </si>
  <si>
    <t>utorak</t>
  </si>
  <si>
    <t>sreda</t>
  </si>
  <si>
    <t>četvrtak</t>
  </si>
  <si>
    <t>petak</t>
  </si>
  <si>
    <t>subota</t>
  </si>
  <si>
    <t>nedelja</t>
  </si>
  <si>
    <t>Mesec Juli</t>
  </si>
  <si>
    <t>Dan</t>
  </si>
  <si>
    <t>ponedeljak</t>
  </si>
  <si>
    <t>Petar Petrović</t>
  </si>
  <si>
    <t>D3: =MIN(C3;I3)-MAX(B3;H3)</t>
  </si>
  <si>
    <t>E3: =H3-MIN(B3;H3)+MAX(C3;I3)-I3</t>
  </si>
  <si>
    <t>ove ćelije obojano PLAVO su formatirane kao Conditional Formating ( Uvjetno oblikovanje )</t>
  </si>
  <si>
    <t>=AND(B5&gt;=$B$3;B5&lt;=$C$3)</t>
  </si>
  <si>
    <t>ove ćelije obojano ŽUTO su formatirane kao Conditional Formating ( Uvjetno oblikovanje )</t>
  </si>
  <si>
    <t>=AND(B5&gt;=$H$3;B5&lt;=$I$3)</t>
  </si>
  <si>
    <t>Radnik</t>
  </si>
  <si>
    <t>RB</t>
  </si>
  <si>
    <t>datum</t>
  </si>
  <si>
    <t>DOLAZAK</t>
  </si>
  <si>
    <t>ODLAZAK</t>
  </si>
  <si>
    <t>Radnih sati</t>
  </si>
  <si>
    <t>Prekovremeno</t>
  </si>
  <si>
    <t>Conditional Formating</t>
  </si>
  <si>
    <t>crveno će označiti broj sati radnika koji nije ispunio normu od 8 sati taj dan</t>
  </si>
  <si>
    <t>dan</t>
  </si>
  <si>
    <t>Umjesto riječi naslova Dolazak i Odlazak mogu se premjestiti ćelije koje sadrže</t>
  </si>
  <si>
    <t>sat dolaska i sat odlaska 8 i 16</t>
  </si>
  <si>
    <t>U tablici ispod sati se unose na način: SAT =&gt; DVOTOČKA =&gt; MINUTE , ćelije su formatirane kao "h:mm"</t>
  </si>
  <si>
    <t>Redovni rad</t>
  </si>
  <si>
    <t>provera</t>
  </si>
</sst>
</file>

<file path=xl/styles.xml><?xml version="1.0" encoding="utf-8"?>
<styleSheet xmlns="http://schemas.openxmlformats.org/spreadsheetml/2006/main">
  <numFmts count="3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81A]dd\.\ mmmm\ yyyy"/>
    <numFmt numFmtId="181" formatCode="0.00;[Red]0.00"/>
    <numFmt numFmtId="182" formatCode="dd/\ mm/\ yy;@"/>
    <numFmt numFmtId="183" formatCode="d/m/yyyy;@"/>
    <numFmt numFmtId="184" formatCode="d/m/yy;@"/>
    <numFmt numFmtId="185" formatCode="h:mm;@"/>
    <numFmt numFmtId="186" formatCode="0.0"/>
    <numFmt numFmtId="187" formatCode="[$-F400]h:mm:ss\ AM/PM"/>
    <numFmt numFmtId="188" formatCode="[$-81A]d\.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1"/>
      <color indexed="14"/>
      <name val="Calibri"/>
      <family val="2"/>
    </font>
    <font>
      <sz val="10"/>
      <name val="Verdana"/>
      <family val="2"/>
    </font>
    <font>
      <sz val="8"/>
      <name val="Verdana"/>
      <family val="2"/>
    </font>
    <font>
      <sz val="10"/>
      <color indexed="12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17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65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6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32" borderId="7" applyNumberFormat="0" applyFont="0" applyAlignment="0" applyProtection="0"/>
    <xf numFmtId="0" fontId="11" fillId="0" borderId="0">
      <alignment/>
      <protection/>
    </xf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1"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2" fontId="4" fillId="0" borderId="10" xfId="0" applyNumberFormat="1" applyFont="1" applyBorder="1" applyAlignment="1">
      <alignment/>
    </xf>
    <xf numFmtId="2" fontId="4" fillId="0" borderId="11" xfId="0" applyNumberFormat="1" applyFont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/>
    </xf>
    <xf numFmtId="184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33" borderId="15" xfId="0" applyNumberFormat="1" applyFill="1" applyBorder="1" applyAlignment="1">
      <alignment/>
    </xf>
    <xf numFmtId="184" fontId="5" fillId="0" borderId="16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3" fillId="33" borderId="15" xfId="0" applyNumberFormat="1" applyFont="1" applyFill="1" applyBorder="1" applyAlignment="1">
      <alignment/>
    </xf>
    <xf numFmtId="184" fontId="3" fillId="33" borderId="16" xfId="0" applyNumberFormat="1" applyFont="1" applyFill="1" applyBorder="1" applyAlignment="1">
      <alignment horizontal="center"/>
    </xf>
    <xf numFmtId="2" fontId="3" fillId="33" borderId="16" xfId="0" applyNumberFormat="1" applyFont="1" applyFill="1" applyBorder="1" applyAlignment="1">
      <alignment horizontal="center"/>
    </xf>
    <xf numFmtId="2" fontId="3" fillId="33" borderId="17" xfId="0" applyNumberFormat="1" applyFont="1" applyFill="1" applyBorder="1" applyAlignment="1">
      <alignment horizontal="center"/>
    </xf>
    <xf numFmtId="2" fontId="0" fillId="0" borderId="15" xfId="0" applyNumberFormat="1" applyFill="1" applyBorder="1" applyAlignment="1">
      <alignment/>
    </xf>
    <xf numFmtId="184" fontId="0" fillId="0" borderId="16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8" xfId="0" applyNumberFormat="1" applyBorder="1" applyAlignment="1">
      <alignment/>
    </xf>
    <xf numFmtId="184" fontId="0" fillId="0" borderId="19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20" fontId="0" fillId="0" borderId="0" xfId="0" applyNumberFormat="1" applyAlignment="1">
      <alignment horizontal="center"/>
    </xf>
    <xf numFmtId="20" fontId="0" fillId="34" borderId="16" xfId="0" applyNumberFormat="1" applyFill="1" applyBorder="1" applyAlignment="1">
      <alignment horizontal="center"/>
    </xf>
    <xf numFmtId="20" fontId="0" fillId="0" borderId="21" xfId="0" applyNumberFormat="1" applyBorder="1" applyAlignment="1">
      <alignment horizontal="center"/>
    </xf>
    <xf numFmtId="20" fontId="0" fillId="0" borderId="22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20" fontId="0" fillId="0" borderId="23" xfId="0" applyNumberFormat="1" applyBorder="1" applyAlignment="1">
      <alignment horizontal="center"/>
    </xf>
    <xf numFmtId="20" fontId="0" fillId="0" borderId="24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 quotePrefix="1">
      <alignment horizontal="left"/>
    </xf>
    <xf numFmtId="20" fontId="0" fillId="0" borderId="25" xfId="0" applyNumberFormat="1" applyBorder="1" applyAlignment="1">
      <alignment horizontal="center"/>
    </xf>
    <xf numFmtId="20" fontId="0" fillId="0" borderId="26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11" fillId="35" borderId="16" xfId="58" applyFill="1" applyBorder="1" applyAlignment="1">
      <alignment horizontal="center"/>
      <protection/>
    </xf>
    <xf numFmtId="20" fontId="11" fillId="0" borderId="0" xfId="58" applyNumberFormat="1">
      <alignment/>
      <protection/>
    </xf>
    <xf numFmtId="0" fontId="11" fillId="0" borderId="0" xfId="58">
      <alignment/>
      <protection/>
    </xf>
    <xf numFmtId="0" fontId="11" fillId="0" borderId="16" xfId="58" applyBorder="1">
      <alignment/>
      <protection/>
    </xf>
    <xf numFmtId="2" fontId="11" fillId="0" borderId="16" xfId="58" applyNumberFormat="1" applyBorder="1">
      <alignment/>
      <protection/>
    </xf>
    <xf numFmtId="2" fontId="13" fillId="36" borderId="16" xfId="58" applyNumberFormat="1" applyFont="1" applyFill="1" applyBorder="1">
      <alignment/>
      <protection/>
    </xf>
    <xf numFmtId="0" fontId="11" fillId="0" borderId="0" xfId="58" applyNumberFormat="1">
      <alignment/>
      <protection/>
    </xf>
    <xf numFmtId="2" fontId="11" fillId="37" borderId="16" xfId="58" applyNumberFormat="1" applyFill="1" applyBorder="1">
      <alignment/>
      <protection/>
    </xf>
    <xf numFmtId="20" fontId="11" fillId="0" borderId="16" xfId="58" applyNumberFormat="1" applyBorder="1">
      <alignment/>
      <protection/>
    </xf>
    <xf numFmtId="20" fontId="13" fillId="36" borderId="16" xfId="58" applyNumberFormat="1" applyFont="1" applyFill="1" applyBorder="1">
      <alignment/>
      <protection/>
    </xf>
    <xf numFmtId="20" fontId="11" fillId="37" borderId="16" xfId="58" applyNumberFormat="1" applyFill="1" applyBorder="1">
      <alignment/>
      <protection/>
    </xf>
    <xf numFmtId="0" fontId="11" fillId="35" borderId="16" xfId="58" applyFont="1" applyFill="1" applyBorder="1" applyAlignment="1">
      <alignment horizontal="center"/>
      <protection/>
    </xf>
    <xf numFmtId="20" fontId="2" fillId="0" borderId="16" xfId="0" applyNumberFormat="1" applyFont="1" applyBorder="1" applyAlignment="1">
      <alignment horizontal="center"/>
    </xf>
    <xf numFmtId="20" fontId="16" fillId="0" borderId="11" xfId="0" applyNumberFormat="1" applyFont="1" applyBorder="1" applyAlignment="1">
      <alignment horizontal="center"/>
    </xf>
    <xf numFmtId="20" fontId="16" fillId="0" borderId="27" xfId="0" applyNumberFormat="1" applyFont="1" applyBorder="1" applyAlignment="1">
      <alignment horizontal="center"/>
    </xf>
    <xf numFmtId="20" fontId="2" fillId="0" borderId="19" xfId="0" applyNumberFormat="1" applyFont="1" applyBorder="1" applyAlignment="1">
      <alignment horizontal="center"/>
    </xf>
    <xf numFmtId="20" fontId="16" fillId="0" borderId="16" xfId="0" applyNumberFormat="1" applyFont="1" applyBorder="1" applyAlignment="1">
      <alignment horizontal="center"/>
    </xf>
    <xf numFmtId="2" fontId="49" fillId="0" borderId="0" xfId="0" applyNumberFormat="1" applyFont="1" applyAlignment="1">
      <alignment/>
    </xf>
    <xf numFmtId="20" fontId="2" fillId="38" borderId="16" xfId="0" applyNumberFormat="1" applyFont="1" applyFill="1" applyBorder="1" applyAlignment="1">
      <alignment horizontal="center"/>
    </xf>
    <xf numFmtId="20" fontId="2" fillId="0" borderId="16" xfId="0" applyNumberFormat="1" applyFont="1" applyFill="1" applyBorder="1" applyAlignment="1">
      <alignment horizontal="center"/>
    </xf>
    <xf numFmtId="20" fontId="11" fillId="0" borderId="16" xfId="58" applyNumberFormat="1" applyFont="1" applyBorder="1">
      <alignment/>
      <protection/>
    </xf>
    <xf numFmtId="20" fontId="2" fillId="0" borderId="0" xfId="0" applyNumberFormat="1" applyFont="1" applyBorder="1" applyAlignment="1">
      <alignment horizontal="center"/>
    </xf>
    <xf numFmtId="2" fontId="16" fillId="0" borderId="16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38" borderId="16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0" fillId="0" borderId="13" xfId="0" applyNumberFormat="1" applyBorder="1" applyAlignment="1" applyProtection="1">
      <alignment horizontal="center"/>
      <protection locked="0"/>
    </xf>
    <xf numFmtId="20" fontId="5" fillId="0" borderId="16" xfId="0" applyNumberFormat="1" applyFont="1" applyBorder="1" applyAlignment="1" applyProtection="1">
      <alignment horizontal="center"/>
      <protection locked="0"/>
    </xf>
    <xf numFmtId="2" fontId="5" fillId="0" borderId="13" xfId="0" applyNumberFormat="1" applyFont="1" applyBorder="1" applyAlignment="1" applyProtection="1">
      <alignment horizontal="center"/>
      <protection locked="0"/>
    </xf>
    <xf numFmtId="2" fontId="5" fillId="0" borderId="14" xfId="0" applyNumberFormat="1" applyFont="1" applyBorder="1" applyAlignment="1" applyProtection="1">
      <alignment horizontal="center"/>
      <protection locked="0"/>
    </xf>
    <xf numFmtId="184" fontId="0" fillId="0" borderId="16" xfId="0" applyNumberFormat="1" applyBorder="1" applyAlignment="1" applyProtection="1">
      <alignment horizontal="center"/>
      <protection locked="0"/>
    </xf>
    <xf numFmtId="2" fontId="5" fillId="0" borderId="16" xfId="0" applyNumberFormat="1" applyFont="1" applyBorder="1" applyAlignment="1" applyProtection="1">
      <alignment horizontal="center"/>
      <protection locked="0"/>
    </xf>
    <xf numFmtId="2" fontId="5" fillId="0" borderId="17" xfId="0" applyNumberFormat="1" applyFont="1" applyBorder="1" applyAlignment="1" applyProtection="1">
      <alignment horizontal="center"/>
      <protection locked="0"/>
    </xf>
    <xf numFmtId="20" fontId="2" fillId="0" borderId="0" xfId="0" applyNumberFormat="1" applyFont="1" applyBorder="1" applyAlignment="1" applyProtection="1">
      <alignment horizontal="center"/>
      <protection locked="0"/>
    </xf>
    <xf numFmtId="184" fontId="5" fillId="0" borderId="16" xfId="0" applyNumberFormat="1" applyFont="1" applyBorder="1" applyAlignment="1" applyProtection="1">
      <alignment horizontal="center"/>
      <protection locked="0"/>
    </xf>
    <xf numFmtId="2" fontId="5" fillId="0" borderId="16" xfId="0" applyNumberFormat="1" applyFon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84" fontId="3" fillId="33" borderId="16" xfId="0" applyNumberFormat="1" applyFont="1" applyFill="1" applyBorder="1" applyAlignment="1" applyProtection="1">
      <alignment horizontal="center"/>
      <protection locked="0"/>
    </xf>
    <xf numFmtId="20" fontId="5" fillId="38" borderId="16" xfId="0" applyNumberFormat="1" applyFont="1" applyFill="1" applyBorder="1" applyAlignment="1" applyProtection="1">
      <alignment horizontal="center"/>
      <protection locked="0"/>
    </xf>
    <xf numFmtId="2" fontId="5" fillId="33" borderId="16" xfId="0" applyNumberFormat="1" applyFont="1" applyFill="1" applyBorder="1" applyAlignment="1" applyProtection="1">
      <alignment horizontal="center"/>
      <protection locked="0"/>
    </xf>
    <xf numFmtId="2" fontId="5" fillId="33" borderId="1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left"/>
      <protection locked="0"/>
    </xf>
    <xf numFmtId="184" fontId="0" fillId="0" borderId="16" xfId="0" applyNumberFormat="1" applyFill="1" applyBorder="1" applyAlignment="1" applyProtection="1">
      <alignment horizontal="center"/>
      <protection locked="0"/>
    </xf>
    <xf numFmtId="2" fontId="5" fillId="0" borderId="16" xfId="0" applyNumberFormat="1" applyFont="1" applyFill="1" applyBorder="1" applyAlignment="1" applyProtection="1">
      <alignment horizontal="center"/>
      <protection locked="0"/>
    </xf>
    <xf numFmtId="2" fontId="5" fillId="0" borderId="1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20" fontId="5" fillId="0" borderId="16" xfId="0" applyNumberFormat="1" applyFont="1" applyFill="1" applyBorder="1" applyAlignment="1" applyProtection="1">
      <alignment horizontal="center"/>
      <protection locked="0"/>
    </xf>
    <xf numFmtId="2" fontId="0" fillId="39" borderId="0" xfId="0" applyNumberFormat="1" applyFill="1" applyBorder="1" applyAlignment="1" applyProtection="1">
      <alignment horizontal="center"/>
      <protection locked="0"/>
    </xf>
    <xf numFmtId="184" fontId="0" fillId="0" borderId="19" xfId="0" applyNumberFormat="1" applyBorder="1" applyAlignment="1" applyProtection="1">
      <alignment horizontal="center"/>
      <protection locked="0"/>
    </xf>
    <xf numFmtId="20" fontId="5" fillId="0" borderId="19" xfId="0" applyNumberFormat="1" applyFont="1" applyBorder="1" applyAlignment="1" applyProtection="1">
      <alignment horizontal="center"/>
      <protection locked="0"/>
    </xf>
    <xf numFmtId="2" fontId="5" fillId="0" borderId="19" xfId="0" applyNumberFormat="1" applyFont="1" applyBorder="1" applyAlignment="1" applyProtection="1">
      <alignment horizontal="center"/>
      <protection locked="0"/>
    </xf>
    <xf numFmtId="2" fontId="5" fillId="0" borderId="20" xfId="0" applyNumberFormat="1" applyFont="1" applyBorder="1" applyAlignment="1" applyProtection="1">
      <alignment horizontal="center"/>
      <protection locked="0"/>
    </xf>
    <xf numFmtId="2" fontId="49" fillId="0" borderId="0" xfId="0" applyNumberFormat="1" applyFont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 horizontal="center"/>
      <protection locked="0"/>
    </xf>
    <xf numFmtId="20" fontId="5" fillId="0" borderId="16" xfId="0" applyNumberFormat="1" applyFont="1" applyBorder="1" applyAlignment="1" applyProtection="1">
      <alignment horizontal="center"/>
      <protection/>
    </xf>
    <xf numFmtId="20" fontId="5" fillId="38" borderId="16" xfId="0" applyNumberFormat="1" applyFont="1" applyFill="1" applyBorder="1" applyAlignment="1" applyProtection="1">
      <alignment horizontal="center"/>
      <protection/>
    </xf>
    <xf numFmtId="20" fontId="5" fillId="0" borderId="16" xfId="0" applyNumberFormat="1" applyFont="1" applyFill="1" applyBorder="1" applyAlignment="1" applyProtection="1">
      <alignment horizontal="center"/>
      <protection/>
    </xf>
    <xf numFmtId="20" fontId="5" fillId="0" borderId="19" xfId="0" applyNumberFormat="1" applyFont="1" applyBorder="1" applyAlignment="1" applyProtection="1">
      <alignment horizontal="center"/>
      <protection/>
    </xf>
    <xf numFmtId="2" fontId="17" fillId="0" borderId="16" xfId="0" applyNumberFormat="1" applyFont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2" fontId="7" fillId="0" borderId="0" xfId="0" applyNumberFormat="1" applyFont="1" applyFill="1" applyBorder="1" applyAlignment="1" applyProtection="1">
      <alignment horizontal="center" vertical="center"/>
      <protection locked="0"/>
    </xf>
    <xf numFmtId="20" fontId="2" fillId="0" borderId="16" xfId="0" applyNumberFormat="1" applyFont="1" applyBorder="1" applyAlignment="1" applyProtection="1">
      <alignment horizontal="center"/>
      <protection locked="0"/>
    </xf>
    <xf numFmtId="2" fontId="0" fillId="0" borderId="14" xfId="0" applyNumberFormat="1" applyBorder="1" applyAlignment="1" applyProtection="1">
      <alignment horizontal="center"/>
      <protection locked="0"/>
    </xf>
    <xf numFmtId="2" fontId="0" fillId="0" borderId="16" xfId="0" applyNumberFormat="1" applyBorder="1" applyAlignment="1" applyProtection="1">
      <alignment horizontal="center"/>
      <protection locked="0"/>
    </xf>
    <xf numFmtId="2" fontId="0" fillId="0" borderId="17" xfId="0" applyNumberFormat="1" applyBorder="1" applyAlignment="1" applyProtection="1">
      <alignment horizontal="center"/>
      <protection locked="0"/>
    </xf>
    <xf numFmtId="20" fontId="2" fillId="38" borderId="16" xfId="0" applyNumberFormat="1" applyFont="1" applyFill="1" applyBorder="1" applyAlignment="1" applyProtection="1">
      <alignment horizontal="center"/>
      <protection locked="0"/>
    </xf>
    <xf numFmtId="2" fontId="3" fillId="33" borderId="16" xfId="0" applyNumberFormat="1" applyFont="1" applyFill="1" applyBorder="1" applyAlignment="1" applyProtection="1">
      <alignment horizontal="center"/>
      <protection locked="0"/>
    </xf>
    <xf numFmtId="2" fontId="3" fillId="33" borderId="17" xfId="0" applyNumberFormat="1" applyFont="1" applyFill="1" applyBorder="1" applyAlignment="1" applyProtection="1">
      <alignment horizontal="center"/>
      <protection locked="0"/>
    </xf>
    <xf numFmtId="2" fontId="0" fillId="0" borderId="16" xfId="0" applyNumberFormat="1" applyFill="1" applyBorder="1" applyAlignment="1" applyProtection="1">
      <alignment horizontal="center"/>
      <protection locked="0"/>
    </xf>
    <xf numFmtId="2" fontId="0" fillId="0" borderId="17" xfId="0" applyNumberFormat="1" applyFill="1" applyBorder="1" applyAlignment="1" applyProtection="1">
      <alignment horizontal="center"/>
      <protection locked="0"/>
    </xf>
    <xf numFmtId="20" fontId="2" fillId="0" borderId="16" xfId="0" applyNumberFormat="1" applyFont="1" applyFill="1" applyBorder="1" applyAlignment="1" applyProtection="1">
      <alignment horizontal="center"/>
      <protection locked="0"/>
    </xf>
    <xf numFmtId="20" fontId="2" fillId="0" borderId="19" xfId="0" applyNumberFormat="1" applyFont="1" applyBorder="1" applyAlignment="1" applyProtection="1">
      <alignment horizontal="center"/>
      <protection locked="0"/>
    </xf>
    <xf numFmtId="2" fontId="0" fillId="0" borderId="19" xfId="0" applyNumberFormat="1" applyBorder="1" applyAlignment="1" applyProtection="1">
      <alignment horizontal="center"/>
      <protection locked="0"/>
    </xf>
    <xf numFmtId="2" fontId="0" fillId="0" borderId="20" xfId="0" applyNumberFormat="1" applyBorder="1" applyAlignment="1" applyProtection="1">
      <alignment horizontal="center"/>
      <protection locked="0"/>
    </xf>
    <xf numFmtId="20" fontId="2" fillId="0" borderId="16" xfId="0" applyNumberFormat="1" applyFont="1" applyBorder="1" applyAlignment="1" applyProtection="1">
      <alignment horizontal="center"/>
      <protection/>
    </xf>
    <xf numFmtId="20" fontId="2" fillId="38" borderId="16" xfId="0" applyNumberFormat="1" applyFont="1" applyFill="1" applyBorder="1" applyAlignment="1" applyProtection="1">
      <alignment horizontal="center"/>
      <protection/>
    </xf>
    <xf numFmtId="20" fontId="2" fillId="0" borderId="16" xfId="0" applyNumberFormat="1" applyFont="1" applyFill="1" applyBorder="1" applyAlignment="1" applyProtection="1">
      <alignment horizontal="center"/>
      <protection/>
    </xf>
    <xf numFmtId="20" fontId="2" fillId="0" borderId="19" xfId="0" applyNumberFormat="1" applyFont="1" applyBorder="1" applyAlignment="1" applyProtection="1">
      <alignment horizontal="center"/>
      <protection/>
    </xf>
    <xf numFmtId="2" fontId="0" fillId="0" borderId="12" xfId="0" applyNumberFormat="1" applyBorder="1" applyAlignment="1" applyProtection="1">
      <alignment/>
      <protection/>
    </xf>
    <xf numFmtId="2" fontId="0" fillId="0" borderId="15" xfId="0" applyNumberFormat="1" applyBorder="1" applyAlignment="1" applyProtection="1">
      <alignment/>
      <protection/>
    </xf>
    <xf numFmtId="2" fontId="0" fillId="33" borderId="15" xfId="0" applyNumberFormat="1" applyFill="1" applyBorder="1" applyAlignment="1" applyProtection="1">
      <alignment/>
      <protection/>
    </xf>
    <xf numFmtId="2" fontId="3" fillId="33" borderId="15" xfId="0" applyNumberFormat="1" applyFont="1" applyFill="1" applyBorder="1" applyAlignment="1" applyProtection="1">
      <alignment/>
      <protection/>
    </xf>
    <xf numFmtId="2" fontId="0" fillId="0" borderId="15" xfId="0" applyNumberFormat="1" applyFill="1" applyBorder="1" applyAlignment="1" applyProtection="1">
      <alignment/>
      <protection/>
    </xf>
    <xf numFmtId="2" fontId="0" fillId="0" borderId="18" xfId="0" applyNumberFormat="1" applyBorder="1" applyAlignment="1" applyProtection="1">
      <alignment/>
      <protection/>
    </xf>
    <xf numFmtId="2" fontId="4" fillId="0" borderId="10" xfId="0" applyNumberFormat="1" applyFont="1" applyBorder="1" applyAlignment="1" applyProtection="1">
      <alignment/>
      <protection/>
    </xf>
    <xf numFmtId="2" fontId="4" fillId="0" borderId="11" xfId="0" applyNumberFormat="1" applyFont="1" applyBorder="1" applyAlignment="1" applyProtection="1">
      <alignment horizontal="center"/>
      <protection/>
    </xf>
    <xf numFmtId="20" fontId="16" fillId="0" borderId="11" xfId="0" applyNumberFormat="1" applyFont="1" applyBorder="1" applyAlignment="1" applyProtection="1">
      <alignment horizontal="center"/>
      <protection/>
    </xf>
    <xf numFmtId="20" fontId="16" fillId="0" borderId="27" xfId="0" applyNumberFormat="1" applyFont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vertical="center"/>
      <protection locked="0"/>
    </xf>
    <xf numFmtId="0" fontId="11" fillId="0" borderId="0" xfId="58" applyFont="1">
      <alignment/>
      <protection/>
    </xf>
    <xf numFmtId="2" fontId="6" fillId="0" borderId="0" xfId="0" applyNumberFormat="1" applyFont="1" applyFill="1" applyBorder="1" applyAlignment="1" applyProtection="1">
      <alignment vertical="center"/>
      <protection locked="0"/>
    </xf>
    <xf numFmtId="2" fontId="17" fillId="40" borderId="16" xfId="0" applyNumberFormat="1" applyFont="1" applyFill="1" applyBorder="1" applyAlignment="1" applyProtection="1">
      <alignment horizontal="center"/>
      <protection/>
    </xf>
    <xf numFmtId="2" fontId="0" fillId="40" borderId="0" xfId="0" applyNumberFormat="1" applyFill="1" applyAlignment="1" applyProtection="1">
      <alignment horizontal="center"/>
      <protection/>
    </xf>
    <xf numFmtId="2" fontId="49" fillId="0" borderId="0" xfId="0" applyNumberFormat="1" applyFont="1" applyAlignment="1" applyProtection="1">
      <alignment horizontal="left"/>
      <protection locked="0"/>
    </xf>
    <xf numFmtId="17" fontId="6" fillId="33" borderId="29" xfId="0" applyNumberFormat="1" applyFont="1" applyFill="1" applyBorder="1" applyAlignment="1" applyProtection="1">
      <alignment horizontal="center" vertical="center"/>
      <protection locked="0"/>
    </xf>
    <xf numFmtId="0" fontId="6" fillId="33" borderId="30" xfId="0" applyNumberFormat="1" applyFont="1" applyFill="1" applyBorder="1" applyAlignment="1" applyProtection="1">
      <alignment horizontal="center" vertical="center"/>
      <protection locked="0"/>
    </xf>
    <xf numFmtId="2" fontId="6" fillId="33" borderId="31" xfId="0" applyNumberFormat="1" applyFont="1" applyFill="1" applyBorder="1" applyAlignment="1" applyProtection="1">
      <alignment horizontal="center" vertical="center"/>
      <protection locked="0"/>
    </xf>
    <xf numFmtId="2" fontId="6" fillId="33" borderId="32" xfId="0" applyNumberFormat="1" applyFont="1" applyFill="1" applyBorder="1" applyAlignment="1" applyProtection="1">
      <alignment horizontal="center" vertical="center"/>
      <protection locked="0"/>
    </xf>
    <xf numFmtId="2" fontId="6" fillId="33" borderId="33" xfId="0" applyNumberFormat="1" applyFont="1" applyFill="1" applyBorder="1" applyAlignment="1" applyProtection="1">
      <alignment horizontal="center" vertical="center"/>
      <protection locked="0"/>
    </xf>
    <xf numFmtId="2" fontId="6" fillId="33" borderId="34" xfId="0" applyNumberFormat="1" applyFont="1" applyFill="1" applyBorder="1" applyAlignment="1" applyProtection="1">
      <alignment horizontal="center" vertical="center"/>
      <protection locked="0"/>
    </xf>
    <xf numFmtId="2" fontId="6" fillId="33" borderId="29" xfId="0" applyNumberFormat="1" applyFont="1" applyFill="1" applyBorder="1" applyAlignment="1">
      <alignment horizontal="center" vertical="center"/>
    </xf>
    <xf numFmtId="2" fontId="7" fillId="33" borderId="31" xfId="0" applyNumberFormat="1" applyFont="1" applyFill="1" applyBorder="1" applyAlignment="1">
      <alignment horizontal="center" vertical="center"/>
    </xf>
    <xf numFmtId="2" fontId="7" fillId="33" borderId="32" xfId="0" applyNumberFormat="1" applyFont="1" applyFill="1" applyBorder="1" applyAlignment="1">
      <alignment horizontal="center" vertical="center"/>
    </xf>
    <xf numFmtId="2" fontId="7" fillId="33" borderId="30" xfId="0" applyNumberFormat="1" applyFont="1" applyFill="1" applyBorder="1" applyAlignment="1">
      <alignment horizontal="center" vertical="center"/>
    </xf>
    <xf numFmtId="2" fontId="7" fillId="33" borderId="33" xfId="0" applyNumberFormat="1" applyFont="1" applyFill="1" applyBorder="1" applyAlignment="1">
      <alignment horizontal="center" vertical="center"/>
    </xf>
    <xf numFmtId="2" fontId="7" fillId="33" borderId="34" xfId="0" applyNumberFormat="1" applyFont="1" applyFill="1" applyBorder="1" applyAlignment="1">
      <alignment horizontal="center" vertical="center"/>
    </xf>
    <xf numFmtId="2" fontId="49" fillId="0" borderId="0" xfId="0" applyNumberFormat="1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_Knjiga1" xfId="58"/>
    <cellStyle name="Output" xfId="59"/>
    <cellStyle name="Percent" xfId="60"/>
    <cellStyle name="Title" xfId="61"/>
    <cellStyle name="Total" xfId="62"/>
    <cellStyle name="Warning Text" xfId="63"/>
  </cellStyles>
  <dxfs count="26">
    <dxf>
      <fill>
        <patternFill>
          <bgColor indexed="62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theme="3" tint="0.399949997663497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indexed="10"/>
      </font>
    </dxf>
    <dxf>
      <fill>
        <patternFill>
          <bgColor theme="3" tint="0.399949997663497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indexed="10"/>
      </font>
    </dxf>
    <dxf>
      <fill>
        <patternFill>
          <bgColor theme="3" tint="0.399949997663497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indexed="10"/>
      </font>
    </dxf>
    <dxf>
      <fill>
        <patternFill>
          <bgColor theme="3" tint="0.399949997663497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  <border/>
    </dxf>
    <dxf>
      <font>
        <color rgb="FFFF0000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2"/>
  <sheetViews>
    <sheetView zoomScalePageLayoutView="0" workbookViewId="0" topLeftCell="A19">
      <selection activeCell="G42" sqref="G42"/>
    </sheetView>
  </sheetViews>
  <sheetFormatPr defaultColWidth="9.140625" defaultRowHeight="15"/>
  <cols>
    <col min="1" max="1" width="10.57421875" style="75" customWidth="1"/>
    <col min="2" max="2" width="14.28125" style="76" customWidth="1"/>
    <col min="3" max="3" width="7.8515625" style="76" bestFit="1" customWidth="1"/>
    <col min="4" max="4" width="12.00390625" style="76" customWidth="1"/>
    <col min="5" max="5" width="11.421875" style="76" customWidth="1"/>
    <col min="6" max="6" width="11.00390625" style="76" customWidth="1"/>
    <col min="7" max="7" width="9.421875" style="76" customWidth="1"/>
    <col min="8" max="8" width="9.140625" style="76" customWidth="1"/>
    <col min="9" max="9" width="9.8515625" style="76" customWidth="1"/>
    <col min="10" max="10" width="6.28125" style="76" bestFit="1" customWidth="1"/>
    <col min="11" max="16384" width="9.140625" style="75" customWidth="1"/>
  </cols>
  <sheetData>
    <row r="1" ht="15.75" thickBot="1"/>
    <row r="2" spans="2:9" ht="15" customHeight="1">
      <c r="B2" s="148">
        <v>39630</v>
      </c>
      <c r="C2" s="150"/>
      <c r="D2" s="150"/>
      <c r="E2" s="150"/>
      <c r="F2" s="150"/>
      <c r="G2" s="151"/>
      <c r="H2" s="144"/>
      <c r="I2" s="97"/>
    </row>
    <row r="3" spans="2:9" ht="15.75" customHeight="1" thickBot="1">
      <c r="B3" s="149"/>
      <c r="C3" s="152"/>
      <c r="D3" s="152"/>
      <c r="E3" s="152"/>
      <c r="F3" s="152"/>
      <c r="G3" s="153"/>
      <c r="H3" s="144"/>
      <c r="I3" s="97"/>
    </row>
    <row r="4" ht="15.75" thickBot="1"/>
    <row r="5" spans="1:10" ht="15.75" thickBot="1">
      <c r="A5" s="138" t="s">
        <v>17</v>
      </c>
      <c r="B5" s="139" t="s">
        <v>16</v>
      </c>
      <c r="C5" s="139" t="s">
        <v>0</v>
      </c>
      <c r="D5" s="139" t="s">
        <v>1</v>
      </c>
      <c r="E5" s="139" t="s">
        <v>2</v>
      </c>
      <c r="F5" s="139" t="s">
        <v>3</v>
      </c>
      <c r="G5" s="139" t="s">
        <v>4</v>
      </c>
      <c r="H5" s="139"/>
      <c r="I5" s="140">
        <v>0.3333333333333333</v>
      </c>
      <c r="J5" s="141">
        <v>0.6666666666666666</v>
      </c>
    </row>
    <row r="6" spans="1:10" ht="15">
      <c r="A6" s="132" t="s">
        <v>18</v>
      </c>
      <c r="B6" s="77"/>
      <c r="C6" s="78"/>
      <c r="D6" s="78"/>
      <c r="E6" s="108">
        <f aca="true" t="shared" si="0" ref="E6:E12">IF(AND(D6&gt;0,G6&gt;=$I$5),$I$5,G6)</f>
      </c>
      <c r="F6" s="108">
        <f aca="true" t="shared" si="1" ref="F6:F12">IF(G6&lt;8,G6-E6,G6)</f>
      </c>
      <c r="G6" s="108">
        <f aca="true" t="shared" si="2" ref="G6:G12">IF(AND(C6&gt;0,D6&gt;0),D6-C6,"")</f>
      </c>
      <c r="H6" s="79"/>
      <c r="I6" s="79"/>
      <c r="J6" s="80"/>
    </row>
    <row r="7" spans="1:10" ht="15">
      <c r="A7" s="133" t="s">
        <v>10</v>
      </c>
      <c r="B7" s="81">
        <v>39630</v>
      </c>
      <c r="C7" s="78"/>
      <c r="D7" s="78"/>
      <c r="E7" s="108">
        <f t="shared" si="0"/>
      </c>
      <c r="F7" s="108">
        <f t="shared" si="1"/>
      </c>
      <c r="G7" s="108">
        <f t="shared" si="2"/>
      </c>
      <c r="H7" s="82"/>
      <c r="I7" s="82"/>
      <c r="J7" s="83"/>
    </row>
    <row r="8" spans="1:12" ht="15">
      <c r="A8" s="133" t="s">
        <v>11</v>
      </c>
      <c r="B8" s="81">
        <v>39631</v>
      </c>
      <c r="C8" s="78">
        <v>0.3333333333333333</v>
      </c>
      <c r="D8" s="78">
        <v>0.7083333333333334</v>
      </c>
      <c r="E8" s="108">
        <f t="shared" si="0"/>
        <v>0.3333333333333333</v>
      </c>
      <c r="F8" s="108">
        <f t="shared" si="1"/>
        <v>0.04166666666666674</v>
      </c>
      <c r="G8" s="108">
        <f t="shared" si="2"/>
        <v>0.37500000000000006</v>
      </c>
      <c r="H8" s="82"/>
      <c r="I8" s="82"/>
      <c r="J8" s="83"/>
      <c r="L8" s="84"/>
    </row>
    <row r="9" spans="1:10" ht="15">
      <c r="A9" s="133" t="s">
        <v>12</v>
      </c>
      <c r="B9" s="81">
        <v>39632</v>
      </c>
      <c r="C9" s="78">
        <v>0.3333333333333333</v>
      </c>
      <c r="D9" s="78">
        <v>0.6666666666666666</v>
      </c>
      <c r="E9" s="108">
        <f t="shared" si="0"/>
        <v>0.3333333333333333</v>
      </c>
      <c r="F9" s="108">
        <f t="shared" si="1"/>
        <v>0</v>
      </c>
      <c r="G9" s="108">
        <f t="shared" si="2"/>
        <v>0.3333333333333333</v>
      </c>
      <c r="H9" s="82"/>
      <c r="I9" s="82"/>
      <c r="J9" s="83"/>
    </row>
    <row r="10" spans="1:10" ht="15">
      <c r="A10" s="133" t="s">
        <v>13</v>
      </c>
      <c r="B10" s="81">
        <v>39633</v>
      </c>
      <c r="C10" s="78">
        <v>0.2916666666666667</v>
      </c>
      <c r="D10" s="78"/>
      <c r="E10" s="108">
        <f t="shared" si="0"/>
      </c>
      <c r="F10" s="108">
        <f t="shared" si="1"/>
      </c>
      <c r="G10" s="108">
        <f t="shared" si="2"/>
      </c>
      <c r="H10" s="82"/>
      <c r="I10" s="82"/>
      <c r="J10" s="83"/>
    </row>
    <row r="11" spans="1:15" ht="15">
      <c r="A11" s="134" t="s">
        <v>14</v>
      </c>
      <c r="B11" s="85">
        <v>39634</v>
      </c>
      <c r="C11" s="78"/>
      <c r="D11" s="78"/>
      <c r="E11" s="108">
        <f t="shared" si="0"/>
      </c>
      <c r="F11" s="108">
        <f t="shared" si="1"/>
      </c>
      <c r="G11" s="108">
        <f t="shared" si="2"/>
      </c>
      <c r="H11" s="86"/>
      <c r="I11" s="82"/>
      <c r="J11" s="83"/>
      <c r="L11" s="87"/>
      <c r="M11" s="76"/>
      <c r="N11" s="76"/>
      <c r="O11" s="76"/>
    </row>
    <row r="12" spans="1:15" ht="15">
      <c r="A12" s="135" t="s">
        <v>15</v>
      </c>
      <c r="B12" s="88">
        <v>39635</v>
      </c>
      <c r="C12" s="89"/>
      <c r="D12" s="89"/>
      <c r="E12" s="109">
        <f t="shared" si="0"/>
      </c>
      <c r="F12" s="109">
        <f t="shared" si="1"/>
      </c>
      <c r="G12" s="109">
        <f t="shared" si="2"/>
      </c>
      <c r="H12" s="90"/>
      <c r="I12" s="90"/>
      <c r="J12" s="91"/>
      <c r="L12" s="92"/>
      <c r="M12" s="76"/>
      <c r="N12" s="76"/>
      <c r="O12" s="76"/>
    </row>
    <row r="13" spans="1:15" ht="15">
      <c r="A13" s="133" t="s">
        <v>18</v>
      </c>
      <c r="B13" s="81">
        <v>39636</v>
      </c>
      <c r="C13" s="78">
        <v>0.2916666666666667</v>
      </c>
      <c r="D13" s="78">
        <v>0.7083333333333334</v>
      </c>
      <c r="E13" s="108">
        <f aca="true" t="shared" si="3" ref="E13:E37">IF(AND(D13&gt;0,G13&gt;=$I$5),$I$5,G13)</f>
        <v>0.3333333333333333</v>
      </c>
      <c r="F13" s="108">
        <f aca="true" t="shared" si="4" ref="F13:F37">IF(G13&lt;8,G13-E13,G13)</f>
        <v>0.08333333333333337</v>
      </c>
      <c r="G13" s="108">
        <f aca="true" t="shared" si="5" ref="G13:G18">IF(AND(C13&gt;0,D13&gt;0),D13-C13,"")</f>
        <v>0.4166666666666667</v>
      </c>
      <c r="H13" s="82"/>
      <c r="I13" s="82"/>
      <c r="J13" s="83"/>
      <c r="L13" s="87"/>
      <c r="M13" s="76"/>
      <c r="N13" s="76"/>
      <c r="O13" s="76"/>
    </row>
    <row r="14" spans="1:10" ht="15">
      <c r="A14" s="133" t="s">
        <v>10</v>
      </c>
      <c r="B14" s="81">
        <v>39637</v>
      </c>
      <c r="C14" s="78">
        <v>0.3333333333333333</v>
      </c>
      <c r="D14" s="78">
        <v>0.78125</v>
      </c>
      <c r="E14" s="108">
        <f t="shared" si="3"/>
        <v>0.3333333333333333</v>
      </c>
      <c r="F14" s="108">
        <f t="shared" si="4"/>
        <v>0.11458333333333337</v>
      </c>
      <c r="G14" s="108">
        <f t="shared" si="5"/>
        <v>0.4479166666666667</v>
      </c>
      <c r="H14" s="82"/>
      <c r="I14" s="82"/>
      <c r="J14" s="83"/>
    </row>
    <row r="15" spans="1:10" ht="15">
      <c r="A15" s="133" t="s">
        <v>11</v>
      </c>
      <c r="B15" s="81">
        <v>39638</v>
      </c>
      <c r="C15" s="78">
        <v>0.3333333333333333</v>
      </c>
      <c r="D15" s="78">
        <v>0.6666666666666666</v>
      </c>
      <c r="E15" s="108">
        <f t="shared" si="3"/>
        <v>0.3333333333333333</v>
      </c>
      <c r="F15" s="108">
        <f t="shared" si="4"/>
        <v>0</v>
      </c>
      <c r="G15" s="108">
        <f t="shared" si="5"/>
        <v>0.3333333333333333</v>
      </c>
      <c r="H15" s="82"/>
      <c r="I15" s="82"/>
      <c r="J15" s="83"/>
    </row>
    <row r="16" spans="1:10" ht="15">
      <c r="A16" s="133" t="s">
        <v>12</v>
      </c>
      <c r="B16" s="81">
        <v>39639</v>
      </c>
      <c r="C16" s="78">
        <v>0.3333333333333333</v>
      </c>
      <c r="D16" s="78">
        <v>0.6875</v>
      </c>
      <c r="E16" s="108">
        <f t="shared" si="3"/>
        <v>0.3333333333333333</v>
      </c>
      <c r="F16" s="108">
        <f t="shared" si="4"/>
        <v>0.02083333333333337</v>
      </c>
      <c r="G16" s="108">
        <f t="shared" si="5"/>
        <v>0.3541666666666667</v>
      </c>
      <c r="H16" s="82"/>
      <c r="I16" s="82"/>
      <c r="J16" s="83"/>
    </row>
    <row r="17" spans="1:10" ht="15">
      <c r="A17" s="133" t="s">
        <v>13</v>
      </c>
      <c r="B17" s="81">
        <v>39640</v>
      </c>
      <c r="C17" s="78">
        <v>0.2916666666666667</v>
      </c>
      <c r="D17" s="78">
        <v>0.7291666666666666</v>
      </c>
      <c r="E17" s="108">
        <f t="shared" si="3"/>
        <v>0.3333333333333333</v>
      </c>
      <c r="F17" s="108">
        <f t="shared" si="4"/>
        <v>0.10416666666666663</v>
      </c>
      <c r="G17" s="108">
        <f t="shared" si="5"/>
        <v>0.43749999999999994</v>
      </c>
      <c r="H17" s="82"/>
      <c r="I17" s="82"/>
      <c r="J17" s="83"/>
    </row>
    <row r="18" spans="1:10" ht="15">
      <c r="A18" s="134" t="s">
        <v>14</v>
      </c>
      <c r="B18" s="81">
        <v>39641</v>
      </c>
      <c r="C18" s="78"/>
      <c r="D18" s="78"/>
      <c r="E18" s="108">
        <f t="shared" si="3"/>
      </c>
      <c r="F18" s="108">
        <f t="shared" si="4"/>
      </c>
      <c r="G18" s="108">
        <f t="shared" si="5"/>
      </c>
      <c r="H18" s="82"/>
      <c r="I18" s="82"/>
      <c r="J18" s="83"/>
    </row>
    <row r="19" spans="1:10" ht="15">
      <c r="A19" s="135" t="s">
        <v>15</v>
      </c>
      <c r="B19" s="88">
        <v>39642</v>
      </c>
      <c r="C19" s="89"/>
      <c r="D19" s="89"/>
      <c r="E19" s="109">
        <f t="shared" si="3"/>
      </c>
      <c r="F19" s="109">
        <f t="shared" si="4"/>
      </c>
      <c r="G19" s="109">
        <f aca="true" t="shared" si="6" ref="G19:G37">IF(AND(C19&gt;0,D19&gt;0),$D19-$C19,"")</f>
      </c>
      <c r="H19" s="90"/>
      <c r="I19" s="90"/>
      <c r="J19" s="91"/>
    </row>
    <row r="20" spans="1:10" ht="15">
      <c r="A20" s="133" t="s">
        <v>18</v>
      </c>
      <c r="B20" s="81">
        <v>39643</v>
      </c>
      <c r="C20" s="78">
        <v>0.3333333333333333</v>
      </c>
      <c r="D20" s="78">
        <v>0.7708333333333334</v>
      </c>
      <c r="E20" s="108">
        <f t="shared" si="3"/>
        <v>0.3333333333333333</v>
      </c>
      <c r="F20" s="108">
        <f t="shared" si="4"/>
        <v>0.10416666666666674</v>
      </c>
      <c r="G20" s="108">
        <f t="shared" si="6"/>
        <v>0.43750000000000006</v>
      </c>
      <c r="H20" s="82"/>
      <c r="I20" s="82"/>
      <c r="J20" s="83"/>
    </row>
    <row r="21" spans="1:10" ht="15">
      <c r="A21" s="133" t="s">
        <v>10</v>
      </c>
      <c r="B21" s="81">
        <v>39644</v>
      </c>
      <c r="C21" s="78">
        <v>0.2916666666666667</v>
      </c>
      <c r="D21" s="78"/>
      <c r="E21" s="108">
        <f t="shared" si="3"/>
      </c>
      <c r="F21" s="108">
        <f t="shared" si="4"/>
      </c>
      <c r="G21" s="108">
        <f t="shared" si="6"/>
      </c>
      <c r="H21" s="82"/>
      <c r="I21" s="82"/>
      <c r="J21" s="83"/>
    </row>
    <row r="22" spans="1:10" ht="15">
      <c r="A22" s="133" t="s">
        <v>11</v>
      </c>
      <c r="B22" s="81">
        <v>39645</v>
      </c>
      <c r="C22" s="78">
        <v>0.3333333333333333</v>
      </c>
      <c r="D22" s="78">
        <v>0.7083333333333334</v>
      </c>
      <c r="E22" s="108">
        <f t="shared" si="3"/>
        <v>0.3333333333333333</v>
      </c>
      <c r="F22" s="108">
        <f t="shared" si="4"/>
        <v>0.04166666666666674</v>
      </c>
      <c r="G22" s="108">
        <f t="shared" si="6"/>
        <v>0.37500000000000006</v>
      </c>
      <c r="H22" s="82"/>
      <c r="I22" s="82"/>
      <c r="J22" s="83"/>
    </row>
    <row r="23" spans="1:10" ht="15">
      <c r="A23" s="133" t="s">
        <v>12</v>
      </c>
      <c r="B23" s="81">
        <v>39646</v>
      </c>
      <c r="C23" s="78">
        <v>0.3333333333333333</v>
      </c>
      <c r="D23" s="78">
        <v>0.7708333333333334</v>
      </c>
      <c r="E23" s="108">
        <f t="shared" si="3"/>
        <v>0.3333333333333333</v>
      </c>
      <c r="F23" s="108">
        <f t="shared" si="4"/>
        <v>0.10416666666666674</v>
      </c>
      <c r="G23" s="108">
        <f t="shared" si="6"/>
        <v>0.43750000000000006</v>
      </c>
      <c r="H23" s="82"/>
      <c r="I23" s="82"/>
      <c r="J23" s="83"/>
    </row>
    <row r="24" spans="1:10" ht="15">
      <c r="A24" s="136" t="s">
        <v>13</v>
      </c>
      <c r="B24" s="93">
        <v>39647</v>
      </c>
      <c r="C24" s="78">
        <v>0.3333333333333333</v>
      </c>
      <c r="D24" s="78">
        <v>0.6875</v>
      </c>
      <c r="E24" s="108">
        <f t="shared" si="3"/>
        <v>0.3333333333333333</v>
      </c>
      <c r="F24" s="108">
        <f t="shared" si="4"/>
        <v>0.02083333333333337</v>
      </c>
      <c r="G24" s="108">
        <f t="shared" si="6"/>
        <v>0.3541666666666667</v>
      </c>
      <c r="H24" s="94"/>
      <c r="I24" s="94"/>
      <c r="J24" s="95"/>
    </row>
    <row r="25" spans="1:10" ht="15">
      <c r="A25" s="134" t="s">
        <v>14</v>
      </c>
      <c r="B25" s="93">
        <v>39648</v>
      </c>
      <c r="C25" s="78"/>
      <c r="D25" s="78"/>
      <c r="E25" s="108">
        <f t="shared" si="3"/>
      </c>
      <c r="F25" s="108">
        <f t="shared" si="4"/>
      </c>
      <c r="G25" s="108">
        <f t="shared" si="6"/>
      </c>
      <c r="H25" s="94"/>
      <c r="I25" s="94"/>
      <c r="J25" s="95"/>
    </row>
    <row r="26" spans="1:10" ht="15">
      <c r="A26" s="135" t="s">
        <v>15</v>
      </c>
      <c r="B26" s="88">
        <v>39649</v>
      </c>
      <c r="C26" s="89"/>
      <c r="D26" s="89"/>
      <c r="E26" s="109">
        <f t="shared" si="3"/>
      </c>
      <c r="F26" s="109">
        <f t="shared" si="4"/>
      </c>
      <c r="G26" s="109">
        <f t="shared" si="6"/>
      </c>
      <c r="H26" s="90"/>
      <c r="I26" s="90"/>
      <c r="J26" s="91"/>
    </row>
    <row r="27" spans="1:16" ht="15">
      <c r="A27" s="133" t="s">
        <v>18</v>
      </c>
      <c r="B27" s="81">
        <v>39650</v>
      </c>
      <c r="C27" s="78">
        <v>0.2916666666666667</v>
      </c>
      <c r="D27" s="78">
        <v>0.75</v>
      </c>
      <c r="E27" s="108">
        <f t="shared" si="3"/>
        <v>0.3333333333333333</v>
      </c>
      <c r="F27" s="108">
        <f t="shared" si="4"/>
        <v>0.125</v>
      </c>
      <c r="G27" s="108">
        <f t="shared" si="6"/>
        <v>0.4583333333333333</v>
      </c>
      <c r="H27" s="82"/>
      <c r="I27" s="82"/>
      <c r="J27" s="83"/>
      <c r="L27" s="96"/>
      <c r="M27" s="96"/>
      <c r="N27" s="96"/>
      <c r="O27" s="96"/>
      <c r="P27" s="96"/>
    </row>
    <row r="28" spans="1:16" ht="15">
      <c r="A28" s="133" t="s">
        <v>10</v>
      </c>
      <c r="B28" s="81">
        <v>39651</v>
      </c>
      <c r="C28" s="78"/>
      <c r="D28" s="78"/>
      <c r="E28" s="108">
        <f t="shared" si="3"/>
      </c>
      <c r="F28" s="108">
        <f t="shared" si="4"/>
      </c>
      <c r="G28" s="108">
        <f t="shared" si="6"/>
      </c>
      <c r="H28" s="82"/>
      <c r="I28" s="82"/>
      <c r="J28" s="83"/>
      <c r="L28" s="96"/>
      <c r="M28" s="97"/>
      <c r="N28" s="98"/>
      <c r="O28" s="97"/>
      <c r="P28" s="96"/>
    </row>
    <row r="29" spans="1:16" ht="15">
      <c r="A29" s="133" t="s">
        <v>11</v>
      </c>
      <c r="B29" s="81">
        <v>39652</v>
      </c>
      <c r="C29" s="78">
        <v>0.25</v>
      </c>
      <c r="D29" s="78">
        <v>0.6666666666666666</v>
      </c>
      <c r="E29" s="108">
        <f t="shared" si="3"/>
        <v>0.3333333333333333</v>
      </c>
      <c r="F29" s="108">
        <f t="shared" si="4"/>
        <v>0.08333333333333331</v>
      </c>
      <c r="G29" s="108">
        <f t="shared" si="6"/>
        <v>0.41666666666666663</v>
      </c>
      <c r="H29" s="82"/>
      <c r="I29" s="82"/>
      <c r="J29" s="83"/>
      <c r="L29" s="96"/>
      <c r="M29" s="98"/>
      <c r="N29" s="98"/>
      <c r="O29" s="97"/>
      <c r="P29" s="96"/>
    </row>
    <row r="30" spans="1:16" ht="15">
      <c r="A30" s="133" t="s">
        <v>12</v>
      </c>
      <c r="B30" s="81">
        <v>39653</v>
      </c>
      <c r="C30" s="78"/>
      <c r="D30" s="78"/>
      <c r="E30" s="108">
        <f t="shared" si="3"/>
      </c>
      <c r="F30" s="108">
        <f t="shared" si="4"/>
      </c>
      <c r="G30" s="108">
        <f t="shared" si="6"/>
      </c>
      <c r="H30" s="82"/>
      <c r="I30" s="82"/>
      <c r="J30" s="83"/>
      <c r="L30" s="96"/>
      <c r="M30" s="98"/>
      <c r="N30" s="98"/>
      <c r="O30" s="97"/>
      <c r="P30" s="96"/>
    </row>
    <row r="31" spans="1:16" ht="15">
      <c r="A31" s="133" t="s">
        <v>13</v>
      </c>
      <c r="B31" s="81">
        <v>39654</v>
      </c>
      <c r="C31" s="78"/>
      <c r="D31" s="78"/>
      <c r="E31" s="108">
        <f t="shared" si="3"/>
      </c>
      <c r="F31" s="108">
        <f t="shared" si="4"/>
      </c>
      <c r="G31" s="108">
        <f t="shared" si="6"/>
      </c>
      <c r="H31" s="82"/>
      <c r="I31" s="82"/>
      <c r="J31" s="83"/>
      <c r="L31" s="96"/>
      <c r="M31" s="98"/>
      <c r="N31" s="98"/>
      <c r="O31" s="97"/>
      <c r="P31" s="96"/>
    </row>
    <row r="32" spans="1:16" ht="15">
      <c r="A32" s="134" t="s">
        <v>14</v>
      </c>
      <c r="B32" s="81">
        <v>39655</v>
      </c>
      <c r="C32" s="99"/>
      <c r="D32" s="99"/>
      <c r="E32" s="110">
        <f t="shared" si="3"/>
      </c>
      <c r="F32" s="110">
        <f t="shared" si="4"/>
      </c>
      <c r="G32" s="110">
        <f t="shared" si="6"/>
      </c>
      <c r="H32" s="82"/>
      <c r="I32" s="82"/>
      <c r="J32" s="83"/>
      <c r="L32" s="96"/>
      <c r="M32" s="98"/>
      <c r="N32" s="100"/>
      <c r="O32" s="97"/>
      <c r="P32" s="96"/>
    </row>
    <row r="33" spans="1:16" ht="15">
      <c r="A33" s="135" t="s">
        <v>15</v>
      </c>
      <c r="B33" s="88">
        <v>39656</v>
      </c>
      <c r="C33" s="89"/>
      <c r="D33" s="89"/>
      <c r="E33" s="109">
        <f t="shared" si="3"/>
      </c>
      <c r="F33" s="109">
        <f t="shared" si="4"/>
      </c>
      <c r="G33" s="109">
        <f t="shared" si="6"/>
      </c>
      <c r="H33" s="90"/>
      <c r="I33" s="90"/>
      <c r="J33" s="91"/>
      <c r="L33" s="96"/>
      <c r="M33" s="98"/>
      <c r="N33" s="98"/>
      <c r="O33" s="97"/>
      <c r="P33" s="96"/>
    </row>
    <row r="34" spans="1:16" ht="15">
      <c r="A34" s="133" t="s">
        <v>18</v>
      </c>
      <c r="B34" s="81">
        <v>39657</v>
      </c>
      <c r="C34" s="78"/>
      <c r="D34" s="78"/>
      <c r="E34" s="108">
        <f t="shared" si="3"/>
      </c>
      <c r="F34" s="108">
        <f t="shared" si="4"/>
      </c>
      <c r="G34" s="108">
        <f t="shared" si="6"/>
      </c>
      <c r="H34" s="82"/>
      <c r="I34" s="82"/>
      <c r="J34" s="83"/>
      <c r="L34" s="96"/>
      <c r="M34" s="98"/>
      <c r="N34" s="98"/>
      <c r="O34" s="97"/>
      <c r="P34" s="96"/>
    </row>
    <row r="35" spans="1:16" ht="15">
      <c r="A35" s="133" t="s">
        <v>10</v>
      </c>
      <c r="B35" s="81">
        <v>39658</v>
      </c>
      <c r="C35" s="78"/>
      <c r="D35" s="78"/>
      <c r="E35" s="108">
        <f t="shared" si="3"/>
      </c>
      <c r="F35" s="108">
        <f t="shared" si="4"/>
      </c>
      <c r="G35" s="108">
        <f t="shared" si="6"/>
      </c>
      <c r="H35" s="82"/>
      <c r="I35" s="82"/>
      <c r="J35" s="83"/>
      <c r="L35" s="96"/>
      <c r="M35" s="98"/>
      <c r="N35" s="98"/>
      <c r="O35" s="97"/>
      <c r="P35" s="96"/>
    </row>
    <row r="36" spans="1:16" ht="15">
      <c r="A36" s="133" t="s">
        <v>11</v>
      </c>
      <c r="B36" s="81">
        <v>39659</v>
      </c>
      <c r="C36" s="78"/>
      <c r="D36" s="78"/>
      <c r="E36" s="108">
        <f t="shared" si="3"/>
      </c>
      <c r="F36" s="108">
        <f t="shared" si="4"/>
      </c>
      <c r="G36" s="108">
        <f t="shared" si="6"/>
      </c>
      <c r="H36" s="82"/>
      <c r="I36" s="82"/>
      <c r="J36" s="83"/>
      <c r="L36" s="96"/>
      <c r="M36" s="98"/>
      <c r="N36" s="98"/>
      <c r="O36" s="97"/>
      <c r="P36" s="96"/>
    </row>
    <row r="37" spans="1:16" ht="15.75" thickBot="1">
      <c r="A37" s="137" t="s">
        <v>12</v>
      </c>
      <c r="B37" s="101">
        <v>39660</v>
      </c>
      <c r="C37" s="102"/>
      <c r="D37" s="102"/>
      <c r="E37" s="111">
        <f t="shared" si="3"/>
      </c>
      <c r="F37" s="111">
        <f t="shared" si="4"/>
      </c>
      <c r="G37" s="111">
        <f t="shared" si="6"/>
      </c>
      <c r="H37" s="103"/>
      <c r="I37" s="103"/>
      <c r="J37" s="104"/>
      <c r="L37" s="96"/>
      <c r="M37" s="98"/>
      <c r="N37" s="98"/>
      <c r="O37" s="97"/>
      <c r="P37" s="96"/>
    </row>
    <row r="38" spans="12:16" ht="15">
      <c r="L38" s="96"/>
      <c r="M38" s="98"/>
      <c r="N38" s="98"/>
      <c r="O38" s="97"/>
      <c r="P38" s="96"/>
    </row>
    <row r="39" spans="12:16" ht="15">
      <c r="L39" s="96"/>
      <c r="M39" s="98"/>
      <c r="N39" s="98"/>
      <c r="O39" s="97"/>
      <c r="P39" s="96"/>
    </row>
    <row r="40" spans="4:16" ht="15">
      <c r="D40" s="105" t="s">
        <v>39</v>
      </c>
      <c r="E40" s="112">
        <f>SUM(E6:E37)*24</f>
        <v>104</v>
      </c>
      <c r="L40" s="96"/>
      <c r="M40" s="98"/>
      <c r="N40" s="98"/>
      <c r="O40" s="97"/>
      <c r="P40" s="96"/>
    </row>
    <row r="41" spans="4:16" ht="15">
      <c r="D41" s="147" t="s">
        <v>32</v>
      </c>
      <c r="E41" s="147"/>
      <c r="F41" s="112">
        <f>SUM(F6:F37)*24</f>
        <v>20.25000000000001</v>
      </c>
      <c r="L41" s="106"/>
      <c r="M41" s="98"/>
      <c r="N41" s="98"/>
      <c r="O41" s="97"/>
      <c r="P41" s="96"/>
    </row>
    <row r="42" spans="3:16" ht="15">
      <c r="C42" s="87"/>
      <c r="D42" s="147" t="s">
        <v>4</v>
      </c>
      <c r="E42" s="147"/>
      <c r="G42" s="145">
        <f>SUM(G6:G37)*24</f>
        <v>124.25</v>
      </c>
      <c r="L42" s="96"/>
      <c r="M42" s="98"/>
      <c r="N42" s="98"/>
      <c r="O42" s="97"/>
      <c r="P42" s="96"/>
    </row>
    <row r="43" spans="12:16" ht="15">
      <c r="L43" s="96"/>
      <c r="M43" s="98"/>
      <c r="N43" s="98"/>
      <c r="O43" s="97"/>
      <c r="P43" s="96"/>
    </row>
    <row r="44" spans="4:16" ht="15">
      <c r="D44" s="92" t="s">
        <v>40</v>
      </c>
      <c r="G44" s="146">
        <f>SUM(E40+F41)</f>
        <v>124.25000000000001</v>
      </c>
      <c r="L44" s="96"/>
      <c r="M44" s="98"/>
      <c r="N44" s="98"/>
      <c r="O44" s="97"/>
      <c r="P44" s="96"/>
    </row>
    <row r="45" spans="12:16" ht="15">
      <c r="L45" s="96"/>
      <c r="M45" s="98"/>
      <c r="N45" s="98"/>
      <c r="O45" s="97"/>
      <c r="P45" s="96"/>
    </row>
    <row r="46" spans="12:16" ht="15">
      <c r="L46" s="96"/>
      <c r="M46" s="98"/>
      <c r="N46" s="98"/>
      <c r="O46" s="97"/>
      <c r="P46" s="96"/>
    </row>
    <row r="47" spans="12:16" ht="15">
      <c r="L47" s="96"/>
      <c r="M47" s="98"/>
      <c r="N47" s="98"/>
      <c r="O47" s="97"/>
      <c r="P47" s="96"/>
    </row>
    <row r="48" spans="12:16" ht="15">
      <c r="L48" s="96"/>
      <c r="M48" s="98"/>
      <c r="N48" s="98"/>
      <c r="O48" s="97"/>
      <c r="P48" s="96"/>
    </row>
    <row r="49" spans="12:16" ht="15">
      <c r="L49" s="96"/>
      <c r="M49" s="98"/>
      <c r="N49" s="98"/>
      <c r="O49" s="97"/>
      <c r="P49" s="96"/>
    </row>
    <row r="50" spans="12:16" ht="15">
      <c r="L50" s="96"/>
      <c r="M50" s="98"/>
      <c r="N50" s="98"/>
      <c r="O50" s="97"/>
      <c r="P50" s="96"/>
    </row>
    <row r="51" spans="12:16" ht="15">
      <c r="L51" s="96"/>
      <c r="M51" s="98"/>
      <c r="N51" s="98"/>
      <c r="O51" s="97"/>
      <c r="P51" s="96"/>
    </row>
    <row r="52" spans="13:15" ht="15">
      <c r="M52" s="107"/>
      <c r="N52" s="107"/>
      <c r="O52" s="76"/>
    </row>
  </sheetData>
  <sheetProtection formatCells="0" formatColumns="0" formatRows="0" insertColumns="0" insertRows="0" insertHyperlinks="0" deleteColumns="0" deleteRows="0" sort="0" autoFilter="0" pivotTables="0"/>
  <mergeCells count="4">
    <mergeCell ref="D42:E42"/>
    <mergeCell ref="D41:E41"/>
    <mergeCell ref="B2:B3"/>
    <mergeCell ref="C2:G3"/>
  </mergeCells>
  <conditionalFormatting sqref="N30:N51">
    <cfRule type="expression" priority="6" dxfId="23">
      <formula>AND(M30&gt;=$I$7,M30&lt;=$J$7)</formula>
    </cfRule>
  </conditionalFormatting>
  <conditionalFormatting sqref="O28:O51">
    <cfRule type="expression" priority="4" dxfId="9">
      <formula>AND(M28&gt;=$C$7,M28&lt;=$D$7)</formula>
    </cfRule>
  </conditionalFormatting>
  <conditionalFormatting sqref="E6:E37 E40">
    <cfRule type="cellIs" priority="9" dxfId="24" operator="lessThan" stopIfTrue="1">
      <formula>$I$5</formula>
    </cfRule>
  </conditionalFormatting>
  <conditionalFormatting sqref="N28:N29">
    <cfRule type="expression" priority="11" dxfId="23">
      <formula>AND(M28&gt;=$I$7,M28&lt;=$J$7)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52"/>
  <sheetViews>
    <sheetView tabSelected="1" zoomScalePageLayoutView="0" workbookViewId="0" topLeftCell="A25">
      <selection activeCell="G42" sqref="G42"/>
    </sheetView>
  </sheetViews>
  <sheetFormatPr defaultColWidth="9.140625" defaultRowHeight="15"/>
  <cols>
    <col min="1" max="1" width="10.57421875" style="75" customWidth="1"/>
    <col min="2" max="2" width="14.28125" style="76" customWidth="1"/>
    <col min="3" max="3" width="7.8515625" style="76" bestFit="1" customWidth="1"/>
    <col min="4" max="4" width="12.00390625" style="76" customWidth="1"/>
    <col min="5" max="5" width="12.8515625" style="76" customWidth="1"/>
    <col min="6" max="6" width="11.00390625" style="76" customWidth="1"/>
    <col min="7" max="7" width="9.421875" style="76" customWidth="1"/>
    <col min="8" max="8" width="9.140625" style="76" customWidth="1"/>
    <col min="9" max="9" width="9.8515625" style="76" customWidth="1"/>
    <col min="10" max="10" width="6.28125" style="76" bestFit="1" customWidth="1"/>
    <col min="11" max="16384" width="9.140625" style="75" customWidth="1"/>
  </cols>
  <sheetData>
    <row r="1" ht="15.75" thickBot="1"/>
    <row r="2" spans="2:8" ht="15" customHeight="1">
      <c r="B2" s="148">
        <f>1!$B$2</f>
        <v>39630</v>
      </c>
      <c r="C2" s="150"/>
      <c r="D2" s="150"/>
      <c r="E2" s="150"/>
      <c r="F2" s="150"/>
      <c r="G2" s="151"/>
      <c r="H2" s="114"/>
    </row>
    <row r="3" spans="2:8" ht="15.75" customHeight="1" thickBot="1">
      <c r="B3" s="149"/>
      <c r="C3" s="152"/>
      <c r="D3" s="152"/>
      <c r="E3" s="152"/>
      <c r="F3" s="152"/>
      <c r="G3" s="153"/>
      <c r="H3" s="114"/>
    </row>
    <row r="4" ht="15.75" thickBot="1"/>
    <row r="5" spans="1:10" ht="15.75" thickBot="1">
      <c r="A5" s="138" t="s">
        <v>17</v>
      </c>
      <c r="B5" s="139" t="s">
        <v>16</v>
      </c>
      <c r="C5" s="139" t="s">
        <v>0</v>
      </c>
      <c r="D5" s="139" t="s">
        <v>1</v>
      </c>
      <c r="E5" s="139" t="s">
        <v>2</v>
      </c>
      <c r="F5" s="139" t="s">
        <v>3</v>
      </c>
      <c r="G5" s="139" t="s">
        <v>4</v>
      </c>
      <c r="H5" s="139"/>
      <c r="I5" s="140">
        <v>0.3333333333333333</v>
      </c>
      <c r="J5" s="141">
        <v>0.6666666666666666</v>
      </c>
    </row>
    <row r="6" spans="1:10" ht="15">
      <c r="A6" s="132" t="s">
        <v>18</v>
      </c>
      <c r="B6" s="77"/>
      <c r="C6" s="115"/>
      <c r="D6" s="115"/>
      <c r="E6" s="128">
        <f aca="true" t="shared" si="0" ref="E6:E37">IF(AND(D6&gt;0,G6&gt;=$I$5),$I$5,G6)</f>
      </c>
      <c r="F6" s="128">
        <f aca="true" t="shared" si="1" ref="F6:F37">IF(G6&lt;8,G6-E6,G6)</f>
      </c>
      <c r="G6" s="128">
        <f aca="true" t="shared" si="2" ref="G6:G18">IF(AND(C6&gt;0,D6&gt;0),D6-C6,"")</f>
      </c>
      <c r="H6" s="77"/>
      <c r="I6" s="77"/>
      <c r="J6" s="116"/>
    </row>
    <row r="7" spans="1:10" ht="15">
      <c r="A7" s="133" t="s">
        <v>10</v>
      </c>
      <c r="B7" s="81">
        <v>39630</v>
      </c>
      <c r="C7" s="115"/>
      <c r="D7" s="115"/>
      <c r="E7" s="128">
        <f t="shared" si="0"/>
      </c>
      <c r="F7" s="128">
        <f t="shared" si="1"/>
      </c>
      <c r="G7" s="128">
        <f t="shared" si="2"/>
      </c>
      <c r="H7" s="117"/>
      <c r="I7" s="117"/>
      <c r="J7" s="118"/>
    </row>
    <row r="8" spans="1:12" ht="15">
      <c r="A8" s="133" t="s">
        <v>11</v>
      </c>
      <c r="B8" s="81">
        <v>39631</v>
      </c>
      <c r="C8" s="115"/>
      <c r="D8" s="115"/>
      <c r="E8" s="128">
        <f t="shared" si="0"/>
      </c>
      <c r="F8" s="128">
        <f t="shared" si="1"/>
      </c>
      <c r="G8" s="128">
        <f t="shared" si="2"/>
      </c>
      <c r="H8" s="117"/>
      <c r="I8" s="117"/>
      <c r="J8" s="118"/>
      <c r="L8" s="84"/>
    </row>
    <row r="9" spans="1:10" ht="15">
      <c r="A9" s="133" t="s">
        <v>12</v>
      </c>
      <c r="B9" s="81">
        <v>39632</v>
      </c>
      <c r="C9" s="115">
        <v>0.3333333333333333</v>
      </c>
      <c r="D9" s="115">
        <v>0.9993055555555556</v>
      </c>
      <c r="E9" s="128">
        <f t="shared" si="0"/>
        <v>0.3333333333333333</v>
      </c>
      <c r="F9" s="128">
        <f t="shared" si="1"/>
        <v>0.3326388888888889</v>
      </c>
      <c r="G9" s="128">
        <f t="shared" si="2"/>
        <v>0.6659722222222222</v>
      </c>
      <c r="H9" s="117"/>
      <c r="I9" s="117"/>
      <c r="J9" s="118"/>
    </row>
    <row r="10" spans="1:10" ht="15">
      <c r="A10" s="133" t="s">
        <v>13</v>
      </c>
      <c r="B10" s="81">
        <v>39633</v>
      </c>
      <c r="C10" s="115">
        <v>0.375</v>
      </c>
      <c r="D10" s="115"/>
      <c r="E10" s="128">
        <f t="shared" si="0"/>
      </c>
      <c r="F10" s="128">
        <f t="shared" si="1"/>
      </c>
      <c r="G10" s="128">
        <f t="shared" si="2"/>
      </c>
      <c r="H10" s="117"/>
      <c r="I10" s="117"/>
      <c r="J10" s="118"/>
    </row>
    <row r="11" spans="1:15" ht="15">
      <c r="A11" s="134" t="s">
        <v>14</v>
      </c>
      <c r="B11" s="85">
        <v>39634</v>
      </c>
      <c r="C11" s="115"/>
      <c r="D11" s="115"/>
      <c r="E11" s="128">
        <f t="shared" si="0"/>
      </c>
      <c r="F11" s="128">
        <f t="shared" si="1"/>
      </c>
      <c r="G11" s="128">
        <f t="shared" si="2"/>
      </c>
      <c r="H11" s="86"/>
      <c r="I11" s="117"/>
      <c r="J11" s="118"/>
      <c r="L11" s="87"/>
      <c r="M11" s="76"/>
      <c r="N11" s="76"/>
      <c r="O11" s="76"/>
    </row>
    <row r="12" spans="1:15" ht="15">
      <c r="A12" s="135" t="s">
        <v>15</v>
      </c>
      <c r="B12" s="88">
        <v>39635</v>
      </c>
      <c r="C12" s="119"/>
      <c r="D12" s="119"/>
      <c r="E12" s="129">
        <f t="shared" si="0"/>
      </c>
      <c r="F12" s="129">
        <f t="shared" si="1"/>
      </c>
      <c r="G12" s="129">
        <f t="shared" si="2"/>
      </c>
      <c r="H12" s="120"/>
      <c r="I12" s="120"/>
      <c r="J12" s="121"/>
      <c r="L12" s="92"/>
      <c r="M12" s="76"/>
      <c r="N12" s="76"/>
      <c r="O12" s="76"/>
    </row>
    <row r="13" spans="1:15" ht="15">
      <c r="A13" s="133" t="s">
        <v>18</v>
      </c>
      <c r="B13" s="81">
        <v>39636</v>
      </c>
      <c r="C13" s="115">
        <v>0.3333333333333333</v>
      </c>
      <c r="D13" s="115">
        <v>0.75</v>
      </c>
      <c r="E13" s="128">
        <f t="shared" si="0"/>
        <v>0.3333333333333333</v>
      </c>
      <c r="F13" s="128">
        <f t="shared" si="1"/>
        <v>0.08333333333333337</v>
      </c>
      <c r="G13" s="128">
        <f t="shared" si="2"/>
        <v>0.4166666666666667</v>
      </c>
      <c r="H13" s="117"/>
      <c r="I13" s="117"/>
      <c r="J13" s="118"/>
      <c r="L13" s="87"/>
      <c r="M13" s="76"/>
      <c r="N13" s="76"/>
      <c r="O13" s="76"/>
    </row>
    <row r="14" spans="1:10" ht="15">
      <c r="A14" s="133" t="s">
        <v>10</v>
      </c>
      <c r="B14" s="81">
        <v>39637</v>
      </c>
      <c r="C14" s="115">
        <v>0.3333333333333333</v>
      </c>
      <c r="D14" s="115">
        <v>0.8854166666666666</v>
      </c>
      <c r="E14" s="128">
        <f t="shared" si="0"/>
        <v>0.3333333333333333</v>
      </c>
      <c r="F14" s="128">
        <f t="shared" si="1"/>
        <v>0.21874999999999994</v>
      </c>
      <c r="G14" s="128">
        <f t="shared" si="2"/>
        <v>0.5520833333333333</v>
      </c>
      <c r="H14" s="117"/>
      <c r="I14" s="117"/>
      <c r="J14" s="118"/>
    </row>
    <row r="15" spans="1:10" ht="15">
      <c r="A15" s="133" t="s">
        <v>11</v>
      </c>
      <c r="B15" s="81">
        <v>39638</v>
      </c>
      <c r="C15" s="115">
        <v>0.3333333333333333</v>
      </c>
      <c r="D15" s="115">
        <v>0.6666666666666666</v>
      </c>
      <c r="E15" s="128">
        <f t="shared" si="0"/>
        <v>0.3333333333333333</v>
      </c>
      <c r="F15" s="128">
        <f t="shared" si="1"/>
        <v>0</v>
      </c>
      <c r="G15" s="128">
        <f t="shared" si="2"/>
        <v>0.3333333333333333</v>
      </c>
      <c r="H15" s="117"/>
      <c r="I15" s="117"/>
      <c r="J15" s="118"/>
    </row>
    <row r="16" spans="1:10" ht="15">
      <c r="A16" s="133" t="s">
        <v>12</v>
      </c>
      <c r="B16" s="81">
        <v>39639</v>
      </c>
      <c r="C16" s="115">
        <v>0.3333333333333333</v>
      </c>
      <c r="D16" s="115">
        <v>0.6875</v>
      </c>
      <c r="E16" s="128">
        <f t="shared" si="0"/>
        <v>0.3333333333333333</v>
      </c>
      <c r="F16" s="128">
        <f t="shared" si="1"/>
        <v>0.02083333333333337</v>
      </c>
      <c r="G16" s="128">
        <f t="shared" si="2"/>
        <v>0.3541666666666667</v>
      </c>
      <c r="H16" s="117"/>
      <c r="I16" s="117"/>
      <c r="J16" s="118"/>
    </row>
    <row r="17" spans="1:10" ht="15">
      <c r="A17" s="133" t="s">
        <v>13</v>
      </c>
      <c r="B17" s="81">
        <v>39640</v>
      </c>
      <c r="C17" s="115">
        <v>0.3333333333333333</v>
      </c>
      <c r="D17" s="115">
        <v>0.7222222222222222</v>
      </c>
      <c r="E17" s="128">
        <f t="shared" si="0"/>
        <v>0.3333333333333333</v>
      </c>
      <c r="F17" s="128">
        <f t="shared" si="1"/>
        <v>0.05555555555555558</v>
      </c>
      <c r="G17" s="128">
        <f t="shared" si="2"/>
        <v>0.3888888888888889</v>
      </c>
      <c r="H17" s="117"/>
      <c r="I17" s="117"/>
      <c r="J17" s="118"/>
    </row>
    <row r="18" spans="1:10" ht="15">
      <c r="A18" s="134" t="s">
        <v>14</v>
      </c>
      <c r="B18" s="81">
        <v>39641</v>
      </c>
      <c r="C18" s="115"/>
      <c r="D18" s="115"/>
      <c r="E18" s="128">
        <f t="shared" si="0"/>
      </c>
      <c r="F18" s="128">
        <f t="shared" si="1"/>
      </c>
      <c r="G18" s="128">
        <f t="shared" si="2"/>
      </c>
      <c r="H18" s="117"/>
      <c r="I18" s="117"/>
      <c r="J18" s="118"/>
    </row>
    <row r="19" spans="1:10" ht="15">
      <c r="A19" s="135" t="s">
        <v>15</v>
      </c>
      <c r="B19" s="88">
        <v>39642</v>
      </c>
      <c r="C19" s="119"/>
      <c r="D19" s="119"/>
      <c r="E19" s="129">
        <f t="shared" si="0"/>
      </c>
      <c r="F19" s="129">
        <f t="shared" si="1"/>
      </c>
      <c r="G19" s="129">
        <f aca="true" t="shared" si="3" ref="G19:G37">IF(AND(C19&gt;0,D19&gt;0),$D19-$C19,"")</f>
      </c>
      <c r="H19" s="120"/>
      <c r="I19" s="120"/>
      <c r="J19" s="121"/>
    </row>
    <row r="20" spans="1:10" ht="15">
      <c r="A20" s="133" t="s">
        <v>18</v>
      </c>
      <c r="B20" s="81">
        <v>39643</v>
      </c>
      <c r="C20" s="115">
        <v>0.2916666666666667</v>
      </c>
      <c r="D20" s="115">
        <v>0.75</v>
      </c>
      <c r="E20" s="128">
        <f t="shared" si="0"/>
        <v>0.3333333333333333</v>
      </c>
      <c r="F20" s="128">
        <f t="shared" si="1"/>
        <v>0.125</v>
      </c>
      <c r="G20" s="128">
        <f t="shared" si="3"/>
        <v>0.4583333333333333</v>
      </c>
      <c r="H20" s="117"/>
      <c r="I20" s="117"/>
      <c r="J20" s="118"/>
    </row>
    <row r="21" spans="1:10" ht="15">
      <c r="A21" s="133" t="s">
        <v>10</v>
      </c>
      <c r="B21" s="81">
        <v>39644</v>
      </c>
      <c r="C21" s="115">
        <v>0.2916666666666667</v>
      </c>
      <c r="D21" s="115">
        <v>0.6666666666666666</v>
      </c>
      <c r="E21" s="128">
        <f t="shared" si="0"/>
        <v>0.3333333333333333</v>
      </c>
      <c r="F21" s="128">
        <f t="shared" si="1"/>
        <v>0.04166666666666663</v>
      </c>
      <c r="G21" s="128">
        <f t="shared" si="3"/>
        <v>0.37499999999999994</v>
      </c>
      <c r="H21" s="117"/>
      <c r="I21" s="117"/>
      <c r="J21" s="118"/>
    </row>
    <row r="22" spans="1:10" ht="15">
      <c r="A22" s="133" t="s">
        <v>11</v>
      </c>
      <c r="B22" s="81">
        <v>39645</v>
      </c>
      <c r="C22" s="115">
        <v>0.3333333333333333</v>
      </c>
      <c r="D22" s="115">
        <v>0.8472222222222222</v>
      </c>
      <c r="E22" s="128">
        <f t="shared" si="0"/>
        <v>0.3333333333333333</v>
      </c>
      <c r="F22" s="128">
        <f t="shared" si="1"/>
        <v>0.18055555555555552</v>
      </c>
      <c r="G22" s="128">
        <f t="shared" si="3"/>
        <v>0.5138888888888888</v>
      </c>
      <c r="H22" s="117"/>
      <c r="I22" s="117"/>
      <c r="J22" s="118"/>
    </row>
    <row r="23" spans="1:10" ht="15">
      <c r="A23" s="133" t="s">
        <v>12</v>
      </c>
      <c r="B23" s="81">
        <v>39646</v>
      </c>
      <c r="C23" s="115">
        <v>0.3333333333333333</v>
      </c>
      <c r="D23" s="115">
        <v>0.6875</v>
      </c>
      <c r="E23" s="128">
        <f t="shared" si="0"/>
        <v>0.3333333333333333</v>
      </c>
      <c r="F23" s="128">
        <f t="shared" si="1"/>
        <v>0.02083333333333337</v>
      </c>
      <c r="G23" s="128">
        <f t="shared" si="3"/>
        <v>0.3541666666666667</v>
      </c>
      <c r="H23" s="117"/>
      <c r="I23" s="117"/>
      <c r="J23" s="118"/>
    </row>
    <row r="24" spans="1:10" ht="15">
      <c r="A24" s="136" t="s">
        <v>13</v>
      </c>
      <c r="B24" s="93">
        <v>39647</v>
      </c>
      <c r="C24" s="115">
        <v>0.3333333333333333</v>
      </c>
      <c r="D24" s="115"/>
      <c r="E24" s="128">
        <f t="shared" si="0"/>
      </c>
      <c r="F24" s="128">
        <f t="shared" si="1"/>
      </c>
      <c r="G24" s="128">
        <f t="shared" si="3"/>
      </c>
      <c r="H24" s="122"/>
      <c r="I24" s="122"/>
      <c r="J24" s="123"/>
    </row>
    <row r="25" spans="1:10" ht="15">
      <c r="A25" s="134" t="s">
        <v>14</v>
      </c>
      <c r="B25" s="93">
        <v>39648</v>
      </c>
      <c r="C25" s="115"/>
      <c r="D25" s="115"/>
      <c r="E25" s="128">
        <f t="shared" si="0"/>
      </c>
      <c r="F25" s="128">
        <f t="shared" si="1"/>
      </c>
      <c r="G25" s="128">
        <f t="shared" si="3"/>
      </c>
      <c r="H25" s="122"/>
      <c r="I25" s="122"/>
      <c r="J25" s="123"/>
    </row>
    <row r="26" spans="1:10" ht="15">
      <c r="A26" s="135" t="s">
        <v>15</v>
      </c>
      <c r="B26" s="88">
        <v>39649</v>
      </c>
      <c r="C26" s="119"/>
      <c r="D26" s="119"/>
      <c r="E26" s="129">
        <f t="shared" si="0"/>
      </c>
      <c r="F26" s="129">
        <f t="shared" si="1"/>
      </c>
      <c r="G26" s="129">
        <f t="shared" si="3"/>
      </c>
      <c r="H26" s="120"/>
      <c r="I26" s="120"/>
      <c r="J26" s="121"/>
    </row>
    <row r="27" spans="1:16" ht="15">
      <c r="A27" s="133" t="s">
        <v>18</v>
      </c>
      <c r="B27" s="81">
        <v>39650</v>
      </c>
      <c r="C27" s="115">
        <v>0.375</v>
      </c>
      <c r="D27" s="115"/>
      <c r="E27" s="128">
        <f t="shared" si="0"/>
      </c>
      <c r="F27" s="128">
        <f t="shared" si="1"/>
      </c>
      <c r="G27" s="128">
        <f t="shared" si="3"/>
      </c>
      <c r="H27" s="117"/>
      <c r="I27" s="117"/>
      <c r="J27" s="118"/>
      <c r="L27" s="96"/>
      <c r="M27" s="96"/>
      <c r="N27" s="96"/>
      <c r="O27" s="96"/>
      <c r="P27" s="96"/>
    </row>
    <row r="28" spans="1:16" ht="15">
      <c r="A28" s="133" t="s">
        <v>10</v>
      </c>
      <c r="B28" s="81">
        <v>39651</v>
      </c>
      <c r="C28" s="115"/>
      <c r="D28" s="115"/>
      <c r="E28" s="128">
        <f t="shared" si="0"/>
      </c>
      <c r="F28" s="128">
        <f t="shared" si="1"/>
      </c>
      <c r="G28" s="128">
        <f t="shared" si="3"/>
      </c>
      <c r="H28" s="117"/>
      <c r="I28" s="117"/>
      <c r="J28" s="118"/>
      <c r="L28" s="96"/>
      <c r="M28" s="97"/>
      <c r="N28" s="98"/>
      <c r="O28" s="97"/>
      <c r="P28" s="96"/>
    </row>
    <row r="29" spans="1:16" ht="15">
      <c r="A29" s="133" t="s">
        <v>11</v>
      </c>
      <c r="B29" s="81">
        <v>39652</v>
      </c>
      <c r="C29" s="115"/>
      <c r="D29" s="115"/>
      <c r="E29" s="128">
        <f t="shared" si="0"/>
      </c>
      <c r="F29" s="128">
        <f t="shared" si="1"/>
      </c>
      <c r="G29" s="128">
        <f t="shared" si="3"/>
      </c>
      <c r="H29" s="117"/>
      <c r="I29" s="117"/>
      <c r="J29" s="118"/>
      <c r="L29" s="96"/>
      <c r="M29" s="98"/>
      <c r="N29" s="98"/>
      <c r="O29" s="97"/>
      <c r="P29" s="96"/>
    </row>
    <row r="30" spans="1:16" ht="15">
      <c r="A30" s="133" t="s">
        <v>12</v>
      </c>
      <c r="B30" s="81">
        <v>39653</v>
      </c>
      <c r="C30" s="115"/>
      <c r="D30" s="115"/>
      <c r="E30" s="128">
        <f t="shared" si="0"/>
      </c>
      <c r="F30" s="128">
        <f t="shared" si="1"/>
      </c>
      <c r="G30" s="128">
        <f t="shared" si="3"/>
      </c>
      <c r="H30" s="117"/>
      <c r="I30" s="117"/>
      <c r="J30" s="118"/>
      <c r="L30" s="96"/>
      <c r="M30" s="98"/>
      <c r="N30" s="98"/>
      <c r="O30" s="97"/>
      <c r="P30" s="96"/>
    </row>
    <row r="31" spans="1:16" ht="15">
      <c r="A31" s="133" t="s">
        <v>13</v>
      </c>
      <c r="B31" s="81">
        <v>39654</v>
      </c>
      <c r="C31" s="115"/>
      <c r="D31" s="115"/>
      <c r="E31" s="128">
        <f t="shared" si="0"/>
      </c>
      <c r="F31" s="128">
        <f t="shared" si="1"/>
      </c>
      <c r="G31" s="128">
        <f t="shared" si="3"/>
      </c>
      <c r="H31" s="117"/>
      <c r="I31" s="117"/>
      <c r="J31" s="118"/>
      <c r="L31" s="96"/>
      <c r="M31" s="98"/>
      <c r="N31" s="98"/>
      <c r="O31" s="97"/>
      <c r="P31" s="96"/>
    </row>
    <row r="32" spans="1:16" ht="15">
      <c r="A32" s="134" t="s">
        <v>14</v>
      </c>
      <c r="B32" s="81">
        <v>39655</v>
      </c>
      <c r="C32" s="124"/>
      <c r="D32" s="124"/>
      <c r="E32" s="130">
        <f t="shared" si="0"/>
      </c>
      <c r="F32" s="130">
        <f t="shared" si="1"/>
      </c>
      <c r="G32" s="130">
        <f t="shared" si="3"/>
      </c>
      <c r="H32" s="117"/>
      <c r="I32" s="117"/>
      <c r="J32" s="118"/>
      <c r="L32" s="96"/>
      <c r="M32" s="98"/>
      <c r="N32" s="100"/>
      <c r="O32" s="97"/>
      <c r="P32" s="96"/>
    </row>
    <row r="33" spans="1:16" ht="15">
      <c r="A33" s="135" t="s">
        <v>15</v>
      </c>
      <c r="B33" s="88">
        <v>39656</v>
      </c>
      <c r="C33" s="119"/>
      <c r="D33" s="119"/>
      <c r="E33" s="129">
        <f t="shared" si="0"/>
      </c>
      <c r="F33" s="129">
        <f t="shared" si="1"/>
      </c>
      <c r="G33" s="129">
        <f t="shared" si="3"/>
      </c>
      <c r="H33" s="120"/>
      <c r="I33" s="120"/>
      <c r="J33" s="121"/>
      <c r="L33" s="96"/>
      <c r="M33" s="98"/>
      <c r="N33" s="98"/>
      <c r="O33" s="97"/>
      <c r="P33" s="96"/>
    </row>
    <row r="34" spans="1:16" ht="15">
      <c r="A34" s="133" t="s">
        <v>18</v>
      </c>
      <c r="B34" s="81">
        <v>39657</v>
      </c>
      <c r="C34" s="115"/>
      <c r="D34" s="115"/>
      <c r="E34" s="128">
        <f t="shared" si="0"/>
      </c>
      <c r="F34" s="128">
        <f t="shared" si="1"/>
      </c>
      <c r="G34" s="128">
        <f t="shared" si="3"/>
      </c>
      <c r="H34" s="117"/>
      <c r="I34" s="117"/>
      <c r="J34" s="118"/>
      <c r="L34" s="96"/>
      <c r="M34" s="98"/>
      <c r="N34" s="98"/>
      <c r="O34" s="97"/>
      <c r="P34" s="96"/>
    </row>
    <row r="35" spans="1:16" ht="15">
      <c r="A35" s="133" t="s">
        <v>10</v>
      </c>
      <c r="B35" s="81">
        <v>39658</v>
      </c>
      <c r="C35" s="115"/>
      <c r="D35" s="115"/>
      <c r="E35" s="128">
        <f t="shared" si="0"/>
      </c>
      <c r="F35" s="128">
        <f t="shared" si="1"/>
      </c>
      <c r="G35" s="128">
        <f t="shared" si="3"/>
      </c>
      <c r="H35" s="117"/>
      <c r="I35" s="117"/>
      <c r="J35" s="118"/>
      <c r="L35" s="96"/>
      <c r="M35" s="98"/>
      <c r="N35" s="98"/>
      <c r="O35" s="97"/>
      <c r="P35" s="96"/>
    </row>
    <row r="36" spans="1:16" ht="15">
      <c r="A36" s="133" t="s">
        <v>11</v>
      </c>
      <c r="B36" s="81">
        <v>39659</v>
      </c>
      <c r="C36" s="115"/>
      <c r="D36" s="115"/>
      <c r="E36" s="128">
        <f t="shared" si="0"/>
      </c>
      <c r="F36" s="128">
        <f t="shared" si="1"/>
      </c>
      <c r="G36" s="128">
        <f t="shared" si="3"/>
      </c>
      <c r="H36" s="117"/>
      <c r="I36" s="117"/>
      <c r="J36" s="118"/>
      <c r="L36" s="96"/>
      <c r="M36" s="98"/>
      <c r="N36" s="98"/>
      <c r="O36" s="97"/>
      <c r="P36" s="96"/>
    </row>
    <row r="37" spans="1:16" ht="15.75" thickBot="1">
      <c r="A37" s="137" t="s">
        <v>12</v>
      </c>
      <c r="B37" s="101">
        <v>39660</v>
      </c>
      <c r="C37" s="125"/>
      <c r="D37" s="125"/>
      <c r="E37" s="131">
        <f t="shared" si="0"/>
      </c>
      <c r="F37" s="131">
        <f t="shared" si="1"/>
      </c>
      <c r="G37" s="131">
        <f t="shared" si="3"/>
      </c>
      <c r="H37" s="126"/>
      <c r="I37" s="126"/>
      <c r="J37" s="127"/>
      <c r="L37" s="96"/>
      <c r="M37" s="98"/>
      <c r="N37" s="98"/>
      <c r="O37" s="97"/>
      <c r="P37" s="96"/>
    </row>
    <row r="38" spans="12:16" ht="15">
      <c r="L38" s="96"/>
      <c r="M38" s="98"/>
      <c r="N38" s="98"/>
      <c r="O38" s="97"/>
      <c r="P38" s="96"/>
    </row>
    <row r="39" spans="12:16" ht="15">
      <c r="L39" s="96"/>
      <c r="M39" s="98"/>
      <c r="N39" s="98"/>
      <c r="O39" s="97"/>
      <c r="P39" s="96"/>
    </row>
    <row r="40" spans="4:16" ht="15">
      <c r="D40" s="105" t="s">
        <v>39</v>
      </c>
      <c r="E40" s="112">
        <f>SUM(E6:E37)*24</f>
        <v>80</v>
      </c>
      <c r="L40" s="96"/>
      <c r="M40" s="98"/>
      <c r="N40" s="98"/>
      <c r="O40" s="97"/>
      <c r="P40" s="96"/>
    </row>
    <row r="41" spans="4:16" ht="15">
      <c r="D41" s="147" t="s">
        <v>32</v>
      </c>
      <c r="E41" s="147"/>
      <c r="F41" s="112">
        <f>SUM(F6:F37)*24</f>
        <v>25.9</v>
      </c>
      <c r="L41" s="106"/>
      <c r="M41" s="98"/>
      <c r="N41" s="98"/>
      <c r="O41" s="97"/>
      <c r="P41" s="96"/>
    </row>
    <row r="42" spans="3:16" ht="15">
      <c r="C42" s="87"/>
      <c r="D42" s="147" t="s">
        <v>4</v>
      </c>
      <c r="E42" s="147"/>
      <c r="G42" s="112">
        <f>SUM(G6:G37)*24</f>
        <v>105.9</v>
      </c>
      <c r="L42" s="96"/>
      <c r="M42" s="98"/>
      <c r="N42" s="98"/>
      <c r="O42" s="97"/>
      <c r="P42" s="96"/>
    </row>
    <row r="43" spans="12:16" ht="15">
      <c r="L43" s="96"/>
      <c r="M43" s="98"/>
      <c r="N43" s="98"/>
      <c r="O43" s="97"/>
      <c r="P43" s="96"/>
    </row>
    <row r="44" spans="4:16" ht="15">
      <c r="D44" s="92" t="s">
        <v>40</v>
      </c>
      <c r="G44" s="113">
        <f>SUM(E40+F41)</f>
        <v>105.9</v>
      </c>
      <c r="L44" s="96"/>
      <c r="M44" s="98"/>
      <c r="N44" s="98"/>
      <c r="O44" s="97"/>
      <c r="P44" s="96"/>
    </row>
    <row r="45" spans="12:16" ht="15">
      <c r="L45" s="96"/>
      <c r="M45" s="98"/>
      <c r="N45" s="98"/>
      <c r="O45" s="97"/>
      <c r="P45" s="96"/>
    </row>
    <row r="46" spans="12:16" ht="15">
      <c r="L46" s="96"/>
      <c r="M46" s="98"/>
      <c r="N46" s="98"/>
      <c r="O46" s="97"/>
      <c r="P46" s="96"/>
    </row>
    <row r="47" spans="12:16" ht="15">
      <c r="L47" s="96"/>
      <c r="M47" s="98"/>
      <c r="N47" s="98"/>
      <c r="O47" s="97"/>
      <c r="P47" s="96"/>
    </row>
    <row r="48" spans="12:16" ht="15">
      <c r="L48" s="96"/>
      <c r="M48" s="98"/>
      <c r="N48" s="98"/>
      <c r="O48" s="97"/>
      <c r="P48" s="96"/>
    </row>
    <row r="49" spans="12:16" ht="15">
      <c r="L49" s="96"/>
      <c r="M49" s="98"/>
      <c r="N49" s="98"/>
      <c r="O49" s="97"/>
      <c r="P49" s="96"/>
    </row>
    <row r="50" spans="12:16" ht="15">
      <c r="L50" s="96"/>
      <c r="M50" s="98"/>
      <c r="N50" s="98"/>
      <c r="O50" s="97"/>
      <c r="P50" s="96"/>
    </row>
    <row r="51" spans="12:16" ht="15">
      <c r="L51" s="96"/>
      <c r="M51" s="98"/>
      <c r="N51" s="98"/>
      <c r="O51" s="97"/>
      <c r="P51" s="96"/>
    </row>
    <row r="52" spans="13:15" ht="15">
      <c r="M52" s="107"/>
      <c r="N52" s="107"/>
      <c r="O52" s="76"/>
    </row>
  </sheetData>
  <sheetProtection formatCells="0" formatColumns="0" formatRows="0" insertColumns="0" insertRows="0" insertHyperlinks="0" deleteColumns="0" deleteRows="0" sort="0" autoFilter="0" pivotTables="0"/>
  <mergeCells count="4">
    <mergeCell ref="D41:E41"/>
    <mergeCell ref="D42:E42"/>
    <mergeCell ref="B2:B3"/>
    <mergeCell ref="C2:G3"/>
  </mergeCells>
  <conditionalFormatting sqref="N30:N51">
    <cfRule type="expression" priority="4" dxfId="23">
      <formula>AND(M30&gt;=$I$7,M30&lt;=$J$7)</formula>
    </cfRule>
  </conditionalFormatting>
  <conditionalFormatting sqref="O28:O51">
    <cfRule type="expression" priority="3" dxfId="9">
      <formula>AND(M28&gt;=$C$7,M28&lt;=$D$7)</formula>
    </cfRule>
  </conditionalFormatting>
  <conditionalFormatting sqref="E6:E37 E40">
    <cfRule type="cellIs" priority="2" dxfId="24" operator="lessThan" stopIfTrue="1">
      <formula>$I$5</formula>
    </cfRule>
  </conditionalFormatting>
  <conditionalFormatting sqref="N28:N29">
    <cfRule type="expression" priority="1" dxfId="23">
      <formula>AND(M28&gt;=$I$7,M28&lt;=$J$7)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P52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10.57421875" style="75" customWidth="1"/>
    <col min="2" max="2" width="14.28125" style="76" customWidth="1"/>
    <col min="3" max="3" width="7.8515625" style="76" bestFit="1" customWidth="1"/>
    <col min="4" max="4" width="12.00390625" style="76" customWidth="1"/>
    <col min="5" max="5" width="11.421875" style="76" customWidth="1"/>
    <col min="6" max="6" width="11.00390625" style="76" customWidth="1"/>
    <col min="7" max="7" width="9.421875" style="76" customWidth="1"/>
    <col min="8" max="8" width="9.140625" style="76" customWidth="1"/>
    <col min="9" max="9" width="9.8515625" style="76" customWidth="1"/>
    <col min="10" max="10" width="6.28125" style="76" bestFit="1" customWidth="1"/>
    <col min="11" max="16384" width="9.140625" style="75" customWidth="1"/>
  </cols>
  <sheetData>
    <row r="1" ht="15.75" thickBot="1"/>
    <row r="2" spans="2:8" ht="15" customHeight="1">
      <c r="B2" s="148">
        <v>39630</v>
      </c>
      <c r="C2" s="150"/>
      <c r="D2" s="150"/>
      <c r="E2" s="150"/>
      <c r="F2" s="150"/>
      <c r="G2" s="151"/>
      <c r="H2" s="142"/>
    </row>
    <row r="3" spans="2:8" ht="15.75" customHeight="1" thickBot="1">
      <c r="B3" s="149"/>
      <c r="C3" s="152"/>
      <c r="D3" s="152"/>
      <c r="E3" s="152"/>
      <c r="F3" s="152"/>
      <c r="G3" s="153"/>
      <c r="H3" s="142"/>
    </row>
    <row r="4" ht="15.75" thickBot="1"/>
    <row r="5" spans="1:10" ht="15.75" thickBot="1">
      <c r="A5" s="138" t="s">
        <v>17</v>
      </c>
      <c r="B5" s="139" t="s">
        <v>16</v>
      </c>
      <c r="C5" s="139" t="s">
        <v>0</v>
      </c>
      <c r="D5" s="139" t="s">
        <v>1</v>
      </c>
      <c r="E5" s="139" t="s">
        <v>2</v>
      </c>
      <c r="F5" s="139" t="s">
        <v>3</v>
      </c>
      <c r="G5" s="139" t="s">
        <v>4</v>
      </c>
      <c r="H5" s="139"/>
      <c r="I5" s="140">
        <v>0.3333333333333333</v>
      </c>
      <c r="J5" s="141">
        <v>0.6666666666666666</v>
      </c>
    </row>
    <row r="6" spans="1:10" ht="15">
      <c r="A6" s="132" t="s">
        <v>18</v>
      </c>
      <c r="B6" s="77"/>
      <c r="C6" s="115"/>
      <c r="D6" s="115"/>
      <c r="E6" s="128">
        <f aca="true" t="shared" si="0" ref="E6:E37">IF(AND(D6&gt;0,G6&gt;=$I$5),$I$5,G6)</f>
      </c>
      <c r="F6" s="128">
        <f aca="true" t="shared" si="1" ref="F6:F37">IF(G6&lt;8,G6-E6,G6)</f>
      </c>
      <c r="G6" s="128">
        <f aca="true" t="shared" si="2" ref="G6:G18">IF(AND(C6&gt;0,D6&gt;0),D6-C6,"")</f>
      </c>
      <c r="H6" s="77"/>
      <c r="I6" s="77"/>
      <c r="J6" s="116"/>
    </row>
    <row r="7" spans="1:10" ht="15">
      <c r="A7" s="133" t="s">
        <v>10</v>
      </c>
      <c r="B7" s="81">
        <v>39630</v>
      </c>
      <c r="C7" s="115">
        <v>0.3333333333333333</v>
      </c>
      <c r="D7" s="115">
        <v>0.7708333333333334</v>
      </c>
      <c r="E7" s="128">
        <f t="shared" si="0"/>
        <v>0.3333333333333333</v>
      </c>
      <c r="F7" s="128">
        <f t="shared" si="1"/>
        <v>0.10416666666666674</v>
      </c>
      <c r="G7" s="128">
        <f t="shared" si="2"/>
        <v>0.43750000000000006</v>
      </c>
      <c r="H7" s="117"/>
      <c r="I7" s="117"/>
      <c r="J7" s="118"/>
    </row>
    <row r="8" spans="1:12" ht="15">
      <c r="A8" s="133" t="s">
        <v>11</v>
      </c>
      <c r="B8" s="81">
        <v>39631</v>
      </c>
      <c r="C8" s="115">
        <v>0.3333333333333333</v>
      </c>
      <c r="D8" s="115">
        <v>0.7777777777777778</v>
      </c>
      <c r="E8" s="128">
        <f t="shared" si="0"/>
        <v>0.3333333333333333</v>
      </c>
      <c r="F8" s="128">
        <f t="shared" si="1"/>
        <v>0.11111111111111116</v>
      </c>
      <c r="G8" s="128">
        <f t="shared" si="2"/>
        <v>0.4444444444444445</v>
      </c>
      <c r="H8" s="117"/>
      <c r="I8" s="117"/>
      <c r="J8" s="118"/>
      <c r="L8" s="84"/>
    </row>
    <row r="9" spans="1:10" ht="15">
      <c r="A9" s="133" t="s">
        <v>12</v>
      </c>
      <c r="B9" s="81">
        <v>39632</v>
      </c>
      <c r="C9" s="115">
        <v>0.3333333333333333</v>
      </c>
      <c r="D9" s="115">
        <v>0.7569444444444445</v>
      </c>
      <c r="E9" s="128">
        <f t="shared" si="0"/>
        <v>0.3333333333333333</v>
      </c>
      <c r="F9" s="128">
        <f t="shared" si="1"/>
        <v>0.0902777777777779</v>
      </c>
      <c r="G9" s="128">
        <f t="shared" si="2"/>
        <v>0.4236111111111112</v>
      </c>
      <c r="H9" s="117"/>
      <c r="I9" s="117"/>
      <c r="J9" s="118"/>
    </row>
    <row r="10" spans="1:10" ht="15">
      <c r="A10" s="133" t="s">
        <v>13</v>
      </c>
      <c r="B10" s="81">
        <v>39633</v>
      </c>
      <c r="C10" s="115">
        <v>0.3333333333333333</v>
      </c>
      <c r="D10" s="115">
        <v>0.6875</v>
      </c>
      <c r="E10" s="128">
        <f t="shared" si="0"/>
        <v>0.3333333333333333</v>
      </c>
      <c r="F10" s="128">
        <f t="shared" si="1"/>
        <v>0.02083333333333337</v>
      </c>
      <c r="G10" s="128">
        <f t="shared" si="2"/>
        <v>0.3541666666666667</v>
      </c>
      <c r="H10" s="117"/>
      <c r="I10" s="117"/>
      <c r="J10" s="118"/>
    </row>
    <row r="11" spans="1:15" ht="15">
      <c r="A11" s="134" t="s">
        <v>14</v>
      </c>
      <c r="B11" s="85">
        <v>39634</v>
      </c>
      <c r="C11" s="115"/>
      <c r="D11" s="115"/>
      <c r="E11" s="128">
        <f t="shared" si="0"/>
      </c>
      <c r="F11" s="128">
        <f t="shared" si="1"/>
      </c>
      <c r="G11" s="128">
        <f t="shared" si="2"/>
      </c>
      <c r="H11" s="86"/>
      <c r="I11" s="117"/>
      <c r="J11" s="118"/>
      <c r="L11" s="87"/>
      <c r="M11" s="76"/>
      <c r="N11" s="76"/>
      <c r="O11" s="76"/>
    </row>
    <row r="12" spans="1:15" ht="15">
      <c r="A12" s="135" t="s">
        <v>15</v>
      </c>
      <c r="B12" s="88">
        <v>39635</v>
      </c>
      <c r="C12" s="119"/>
      <c r="D12" s="119"/>
      <c r="E12" s="129">
        <f t="shared" si="0"/>
      </c>
      <c r="F12" s="129">
        <f t="shared" si="1"/>
      </c>
      <c r="G12" s="129">
        <f t="shared" si="2"/>
      </c>
      <c r="H12" s="120"/>
      <c r="I12" s="120"/>
      <c r="J12" s="121"/>
      <c r="L12" s="92"/>
      <c r="M12" s="76"/>
      <c r="N12" s="76"/>
      <c r="O12" s="76"/>
    </row>
    <row r="13" spans="1:15" ht="15">
      <c r="A13" s="133" t="s">
        <v>18</v>
      </c>
      <c r="B13" s="81">
        <v>39636</v>
      </c>
      <c r="C13" s="115">
        <v>0.3333333333333333</v>
      </c>
      <c r="D13" s="115">
        <v>0.75</v>
      </c>
      <c r="E13" s="128">
        <f t="shared" si="0"/>
        <v>0.3333333333333333</v>
      </c>
      <c r="F13" s="128">
        <f t="shared" si="1"/>
        <v>0.08333333333333337</v>
      </c>
      <c r="G13" s="128">
        <f t="shared" si="2"/>
        <v>0.4166666666666667</v>
      </c>
      <c r="H13" s="117"/>
      <c r="I13" s="117"/>
      <c r="J13" s="118"/>
      <c r="L13" s="87"/>
      <c r="M13" s="76"/>
      <c r="N13" s="76"/>
      <c r="O13" s="76"/>
    </row>
    <row r="14" spans="1:10" ht="15">
      <c r="A14" s="133" t="s">
        <v>10</v>
      </c>
      <c r="B14" s="81">
        <v>39637</v>
      </c>
      <c r="C14" s="115">
        <v>0.3333333333333333</v>
      </c>
      <c r="D14" s="115">
        <v>0.6979166666666666</v>
      </c>
      <c r="E14" s="128">
        <f t="shared" si="0"/>
        <v>0.3333333333333333</v>
      </c>
      <c r="F14" s="128">
        <f t="shared" si="1"/>
        <v>0.03125</v>
      </c>
      <c r="G14" s="128">
        <f t="shared" si="2"/>
        <v>0.3645833333333333</v>
      </c>
      <c r="H14" s="117"/>
      <c r="I14" s="117"/>
      <c r="J14" s="118"/>
    </row>
    <row r="15" spans="1:10" ht="15">
      <c r="A15" s="133" t="s">
        <v>11</v>
      </c>
      <c r="B15" s="81">
        <v>39638</v>
      </c>
      <c r="C15" s="115">
        <v>0.3333333333333333</v>
      </c>
      <c r="D15" s="115">
        <v>0.7430555555555555</v>
      </c>
      <c r="E15" s="128">
        <f t="shared" si="0"/>
        <v>0.3333333333333333</v>
      </c>
      <c r="F15" s="128">
        <f t="shared" si="1"/>
        <v>0.07638888888888884</v>
      </c>
      <c r="G15" s="128">
        <f t="shared" si="2"/>
        <v>0.40972222222222215</v>
      </c>
      <c r="H15" s="117"/>
      <c r="I15" s="117"/>
      <c r="J15" s="118"/>
    </row>
    <row r="16" spans="1:10" ht="15">
      <c r="A16" s="133" t="s">
        <v>12</v>
      </c>
      <c r="B16" s="81">
        <v>39639</v>
      </c>
      <c r="C16" s="115">
        <v>0.3333333333333333</v>
      </c>
      <c r="D16" s="115">
        <v>0.75</v>
      </c>
      <c r="E16" s="128">
        <f t="shared" si="0"/>
        <v>0.3333333333333333</v>
      </c>
      <c r="F16" s="128">
        <f t="shared" si="1"/>
        <v>0.08333333333333337</v>
      </c>
      <c r="G16" s="128">
        <f t="shared" si="2"/>
        <v>0.4166666666666667</v>
      </c>
      <c r="H16" s="117"/>
      <c r="I16" s="117"/>
      <c r="J16" s="118"/>
    </row>
    <row r="17" spans="1:10" ht="15">
      <c r="A17" s="133" t="s">
        <v>13</v>
      </c>
      <c r="B17" s="81">
        <v>39640</v>
      </c>
      <c r="C17" s="115">
        <v>0.3333333333333333</v>
      </c>
      <c r="D17" s="115">
        <v>0.6666666666666666</v>
      </c>
      <c r="E17" s="128">
        <f t="shared" si="0"/>
        <v>0.3333333333333333</v>
      </c>
      <c r="F17" s="128">
        <f t="shared" si="1"/>
        <v>0</v>
      </c>
      <c r="G17" s="128">
        <f t="shared" si="2"/>
        <v>0.3333333333333333</v>
      </c>
      <c r="H17" s="117"/>
      <c r="I17" s="117"/>
      <c r="J17" s="118"/>
    </row>
    <row r="18" spans="1:10" ht="15">
      <c r="A18" s="134" t="s">
        <v>14</v>
      </c>
      <c r="B18" s="81">
        <v>39641</v>
      </c>
      <c r="C18" s="115"/>
      <c r="D18" s="115"/>
      <c r="E18" s="128">
        <f t="shared" si="0"/>
      </c>
      <c r="F18" s="128">
        <f t="shared" si="1"/>
      </c>
      <c r="G18" s="128">
        <f t="shared" si="2"/>
      </c>
      <c r="H18" s="117"/>
      <c r="I18" s="117"/>
      <c r="J18" s="118"/>
    </row>
    <row r="19" spans="1:10" ht="15">
      <c r="A19" s="135" t="s">
        <v>15</v>
      </c>
      <c r="B19" s="88">
        <v>39642</v>
      </c>
      <c r="C19" s="119"/>
      <c r="D19" s="119"/>
      <c r="E19" s="129">
        <f t="shared" si="0"/>
      </c>
      <c r="F19" s="129">
        <f t="shared" si="1"/>
      </c>
      <c r="G19" s="129">
        <f aca="true" t="shared" si="3" ref="G19:G37">IF(AND(C19&gt;0,D19&gt;0),$D19-$C19,"")</f>
      </c>
      <c r="H19" s="120"/>
      <c r="I19" s="120"/>
      <c r="J19" s="121"/>
    </row>
    <row r="20" spans="1:10" ht="15">
      <c r="A20" s="133" t="s">
        <v>18</v>
      </c>
      <c r="B20" s="81">
        <v>39643</v>
      </c>
      <c r="C20" s="115">
        <v>0.3333333333333333</v>
      </c>
      <c r="D20" s="115">
        <v>0.7708333333333334</v>
      </c>
      <c r="E20" s="128">
        <f t="shared" si="0"/>
        <v>0.3333333333333333</v>
      </c>
      <c r="F20" s="128">
        <f t="shared" si="1"/>
        <v>0.10416666666666674</v>
      </c>
      <c r="G20" s="128">
        <f t="shared" si="3"/>
        <v>0.43750000000000006</v>
      </c>
      <c r="H20" s="117"/>
      <c r="I20" s="117"/>
      <c r="J20" s="118"/>
    </row>
    <row r="21" spans="1:10" ht="15">
      <c r="A21" s="133" t="s">
        <v>10</v>
      </c>
      <c r="B21" s="81">
        <v>39644</v>
      </c>
      <c r="C21" s="115">
        <v>0.3333333333333333</v>
      </c>
      <c r="D21" s="115">
        <v>0.7083333333333334</v>
      </c>
      <c r="E21" s="128">
        <f t="shared" si="0"/>
        <v>0.3333333333333333</v>
      </c>
      <c r="F21" s="128">
        <f t="shared" si="1"/>
        <v>0.04166666666666674</v>
      </c>
      <c r="G21" s="128">
        <f t="shared" si="3"/>
        <v>0.37500000000000006</v>
      </c>
      <c r="H21" s="117"/>
      <c r="I21" s="117"/>
      <c r="J21" s="118"/>
    </row>
    <row r="22" spans="1:10" ht="15">
      <c r="A22" s="133" t="s">
        <v>11</v>
      </c>
      <c r="B22" s="81">
        <v>39645</v>
      </c>
      <c r="C22" s="115">
        <v>0.3333333333333333</v>
      </c>
      <c r="D22" s="115">
        <v>0.7291666666666666</v>
      </c>
      <c r="E22" s="128">
        <f t="shared" si="0"/>
        <v>0.3333333333333333</v>
      </c>
      <c r="F22" s="128">
        <f t="shared" si="1"/>
        <v>0.0625</v>
      </c>
      <c r="G22" s="128">
        <f t="shared" si="3"/>
        <v>0.3958333333333333</v>
      </c>
      <c r="H22" s="117"/>
      <c r="I22" s="117"/>
      <c r="J22" s="118"/>
    </row>
    <row r="23" spans="1:10" ht="15">
      <c r="A23" s="133" t="s">
        <v>12</v>
      </c>
      <c r="B23" s="81">
        <v>39646</v>
      </c>
      <c r="C23" s="115">
        <v>0.3333333333333333</v>
      </c>
      <c r="D23" s="115">
        <v>0.7638888888888888</v>
      </c>
      <c r="E23" s="128">
        <f t="shared" si="0"/>
        <v>0.3333333333333333</v>
      </c>
      <c r="F23" s="128">
        <f t="shared" si="1"/>
        <v>0.09722222222222221</v>
      </c>
      <c r="G23" s="128">
        <f t="shared" si="3"/>
        <v>0.4305555555555555</v>
      </c>
      <c r="H23" s="117"/>
      <c r="I23" s="117"/>
      <c r="J23" s="118"/>
    </row>
    <row r="24" spans="1:10" ht="15">
      <c r="A24" s="136" t="s">
        <v>13</v>
      </c>
      <c r="B24" s="93">
        <v>39647</v>
      </c>
      <c r="C24" s="115">
        <v>0.3333333333333333</v>
      </c>
      <c r="D24" s="115">
        <v>0.6805555555555555</v>
      </c>
      <c r="E24" s="128">
        <f t="shared" si="0"/>
        <v>0.3333333333333333</v>
      </c>
      <c r="F24" s="128">
        <f t="shared" si="1"/>
        <v>0.01388888888888884</v>
      </c>
      <c r="G24" s="128">
        <f t="shared" si="3"/>
        <v>0.34722222222222215</v>
      </c>
      <c r="H24" s="122"/>
      <c r="I24" s="122"/>
      <c r="J24" s="123"/>
    </row>
    <row r="25" spans="1:10" ht="15">
      <c r="A25" s="134" t="s">
        <v>14</v>
      </c>
      <c r="B25" s="93">
        <v>39648</v>
      </c>
      <c r="C25" s="115"/>
      <c r="D25" s="115"/>
      <c r="E25" s="128">
        <f t="shared" si="0"/>
      </c>
      <c r="F25" s="128">
        <f t="shared" si="1"/>
      </c>
      <c r="G25" s="128">
        <f t="shared" si="3"/>
      </c>
      <c r="H25" s="122"/>
      <c r="I25" s="122"/>
      <c r="J25" s="123"/>
    </row>
    <row r="26" spans="1:10" ht="15">
      <c r="A26" s="135" t="s">
        <v>15</v>
      </c>
      <c r="B26" s="88">
        <v>39649</v>
      </c>
      <c r="C26" s="119"/>
      <c r="D26" s="119"/>
      <c r="E26" s="129">
        <f t="shared" si="0"/>
      </c>
      <c r="F26" s="129">
        <f t="shared" si="1"/>
      </c>
      <c r="G26" s="129">
        <f t="shared" si="3"/>
      </c>
      <c r="H26" s="120"/>
      <c r="I26" s="120"/>
      <c r="J26" s="121"/>
    </row>
    <row r="27" spans="1:16" ht="15">
      <c r="A27" s="133" t="s">
        <v>18</v>
      </c>
      <c r="B27" s="81">
        <v>39650</v>
      </c>
      <c r="C27" s="115">
        <v>0.3333333333333333</v>
      </c>
      <c r="D27" s="115">
        <v>0.7708333333333334</v>
      </c>
      <c r="E27" s="128">
        <f t="shared" si="0"/>
        <v>0.3333333333333333</v>
      </c>
      <c r="F27" s="128">
        <f t="shared" si="1"/>
        <v>0.10416666666666674</v>
      </c>
      <c r="G27" s="128">
        <f t="shared" si="3"/>
        <v>0.43750000000000006</v>
      </c>
      <c r="H27" s="117"/>
      <c r="I27" s="117"/>
      <c r="J27" s="118"/>
      <c r="L27" s="96"/>
      <c r="M27" s="96"/>
      <c r="N27" s="96"/>
      <c r="O27" s="96"/>
      <c r="P27" s="96"/>
    </row>
    <row r="28" spans="1:16" ht="15">
      <c r="A28" s="133" t="s">
        <v>10</v>
      </c>
      <c r="B28" s="81">
        <v>39651</v>
      </c>
      <c r="C28" s="115">
        <v>0.3333333333333333</v>
      </c>
      <c r="D28" s="115">
        <v>0.6666666666666666</v>
      </c>
      <c r="E28" s="128">
        <f t="shared" si="0"/>
        <v>0.3333333333333333</v>
      </c>
      <c r="F28" s="128">
        <f t="shared" si="1"/>
        <v>0</v>
      </c>
      <c r="G28" s="128">
        <f t="shared" si="3"/>
        <v>0.3333333333333333</v>
      </c>
      <c r="H28" s="117"/>
      <c r="I28" s="117"/>
      <c r="J28" s="118"/>
      <c r="L28" s="96"/>
      <c r="M28" s="97"/>
      <c r="N28" s="98"/>
      <c r="O28" s="97"/>
      <c r="P28" s="96"/>
    </row>
    <row r="29" spans="1:16" ht="15">
      <c r="A29" s="133" t="s">
        <v>11</v>
      </c>
      <c r="B29" s="81">
        <v>39652</v>
      </c>
      <c r="C29" s="115">
        <v>0.3333333333333333</v>
      </c>
      <c r="D29" s="115">
        <v>0.6666666666666666</v>
      </c>
      <c r="E29" s="128">
        <f t="shared" si="0"/>
        <v>0.3333333333333333</v>
      </c>
      <c r="F29" s="128">
        <f t="shared" si="1"/>
        <v>0</v>
      </c>
      <c r="G29" s="128">
        <f t="shared" si="3"/>
        <v>0.3333333333333333</v>
      </c>
      <c r="H29" s="117"/>
      <c r="I29" s="117"/>
      <c r="J29" s="118"/>
      <c r="L29" s="96"/>
      <c r="M29" s="98"/>
      <c r="N29" s="98"/>
      <c r="O29" s="97"/>
      <c r="P29" s="96"/>
    </row>
    <row r="30" spans="1:16" ht="15">
      <c r="A30" s="133" t="s">
        <v>12</v>
      </c>
      <c r="B30" s="81">
        <v>39653</v>
      </c>
      <c r="C30" s="115">
        <v>0.2708333333333333</v>
      </c>
      <c r="D30" s="115">
        <v>0.7708333333333334</v>
      </c>
      <c r="E30" s="128">
        <f t="shared" si="0"/>
        <v>0.3333333333333333</v>
      </c>
      <c r="F30" s="128">
        <f t="shared" si="1"/>
        <v>0.16666666666666669</v>
      </c>
      <c r="G30" s="128">
        <f t="shared" si="3"/>
        <v>0.5</v>
      </c>
      <c r="H30" s="117"/>
      <c r="I30" s="117"/>
      <c r="J30" s="118"/>
      <c r="L30" s="96"/>
      <c r="M30" s="98"/>
      <c r="N30" s="98"/>
      <c r="O30" s="97"/>
      <c r="P30" s="96"/>
    </row>
    <row r="31" spans="1:16" ht="15">
      <c r="A31" s="133" t="s">
        <v>13</v>
      </c>
      <c r="B31" s="81">
        <v>39654</v>
      </c>
      <c r="C31" s="115">
        <v>0.3333333333333333</v>
      </c>
      <c r="D31" s="115">
        <v>0.7291666666666666</v>
      </c>
      <c r="E31" s="128">
        <f t="shared" si="0"/>
        <v>0.3333333333333333</v>
      </c>
      <c r="F31" s="128">
        <f t="shared" si="1"/>
        <v>0.0625</v>
      </c>
      <c r="G31" s="128">
        <f t="shared" si="3"/>
        <v>0.3958333333333333</v>
      </c>
      <c r="H31" s="117"/>
      <c r="I31" s="117"/>
      <c r="J31" s="118"/>
      <c r="L31" s="96"/>
      <c r="M31" s="98"/>
      <c r="N31" s="98"/>
      <c r="O31" s="97"/>
      <c r="P31" s="96"/>
    </row>
    <row r="32" spans="1:16" ht="15">
      <c r="A32" s="134" t="s">
        <v>14</v>
      </c>
      <c r="B32" s="81">
        <v>39655</v>
      </c>
      <c r="C32" s="124"/>
      <c r="D32" s="124"/>
      <c r="E32" s="130">
        <f t="shared" si="0"/>
      </c>
      <c r="F32" s="130">
        <f t="shared" si="1"/>
      </c>
      <c r="G32" s="130">
        <f t="shared" si="3"/>
      </c>
      <c r="H32" s="117"/>
      <c r="I32" s="117"/>
      <c r="J32" s="118"/>
      <c r="L32" s="96"/>
      <c r="M32" s="98"/>
      <c r="N32" s="100"/>
      <c r="O32" s="97"/>
      <c r="P32" s="96"/>
    </row>
    <row r="33" spans="1:16" ht="15">
      <c r="A33" s="135" t="s">
        <v>15</v>
      </c>
      <c r="B33" s="88">
        <v>39656</v>
      </c>
      <c r="C33" s="119"/>
      <c r="D33" s="119"/>
      <c r="E33" s="129">
        <f t="shared" si="0"/>
      </c>
      <c r="F33" s="129">
        <f t="shared" si="1"/>
      </c>
      <c r="G33" s="129">
        <f t="shared" si="3"/>
      </c>
      <c r="H33" s="120"/>
      <c r="I33" s="120"/>
      <c r="J33" s="121"/>
      <c r="L33" s="96"/>
      <c r="M33" s="98"/>
      <c r="N33" s="98"/>
      <c r="O33" s="97"/>
      <c r="P33" s="96"/>
    </row>
    <row r="34" spans="1:16" ht="15">
      <c r="A34" s="133" t="s">
        <v>18</v>
      </c>
      <c r="B34" s="81">
        <v>39657</v>
      </c>
      <c r="C34" s="115">
        <v>0.3333333333333333</v>
      </c>
      <c r="D34" s="115"/>
      <c r="E34" s="128">
        <f t="shared" si="0"/>
      </c>
      <c r="F34" s="128">
        <f t="shared" si="1"/>
      </c>
      <c r="G34" s="128">
        <f t="shared" si="3"/>
      </c>
      <c r="H34" s="117"/>
      <c r="I34" s="117"/>
      <c r="J34" s="118"/>
      <c r="L34" s="96"/>
      <c r="M34" s="98"/>
      <c r="N34" s="98"/>
      <c r="O34" s="97"/>
      <c r="P34" s="96"/>
    </row>
    <row r="35" spans="1:16" ht="15">
      <c r="A35" s="133" t="s">
        <v>10</v>
      </c>
      <c r="B35" s="81">
        <v>39658</v>
      </c>
      <c r="C35" s="115"/>
      <c r="D35" s="115"/>
      <c r="E35" s="128">
        <f t="shared" si="0"/>
      </c>
      <c r="F35" s="128">
        <f t="shared" si="1"/>
      </c>
      <c r="G35" s="128">
        <f t="shared" si="3"/>
      </c>
      <c r="H35" s="117"/>
      <c r="I35" s="117"/>
      <c r="J35" s="118"/>
      <c r="L35" s="96"/>
      <c r="M35" s="98"/>
      <c r="N35" s="98"/>
      <c r="O35" s="97"/>
      <c r="P35" s="96"/>
    </row>
    <row r="36" spans="1:16" ht="15">
      <c r="A36" s="133" t="s">
        <v>11</v>
      </c>
      <c r="B36" s="81">
        <v>39659</v>
      </c>
      <c r="C36" s="115"/>
      <c r="D36" s="115"/>
      <c r="E36" s="128">
        <f t="shared" si="0"/>
      </c>
      <c r="F36" s="128">
        <f t="shared" si="1"/>
      </c>
      <c r="G36" s="128">
        <f t="shared" si="3"/>
      </c>
      <c r="H36" s="117"/>
      <c r="I36" s="117"/>
      <c r="J36" s="118"/>
      <c r="L36" s="96"/>
      <c r="M36" s="98"/>
      <c r="N36" s="98"/>
      <c r="O36" s="97"/>
      <c r="P36" s="96"/>
    </row>
    <row r="37" spans="1:16" ht="15.75" thickBot="1">
      <c r="A37" s="137" t="s">
        <v>12</v>
      </c>
      <c r="B37" s="101">
        <v>39660</v>
      </c>
      <c r="C37" s="125"/>
      <c r="D37" s="125"/>
      <c r="E37" s="131">
        <f t="shared" si="0"/>
      </c>
      <c r="F37" s="131">
        <f t="shared" si="1"/>
      </c>
      <c r="G37" s="131">
        <f t="shared" si="3"/>
      </c>
      <c r="H37" s="126"/>
      <c r="I37" s="126"/>
      <c r="J37" s="127"/>
      <c r="L37" s="96"/>
      <c r="M37" s="98"/>
      <c r="N37" s="98"/>
      <c r="O37" s="97"/>
      <c r="P37" s="96"/>
    </row>
    <row r="38" spans="12:16" ht="15">
      <c r="L38" s="96"/>
      <c r="M38" s="98"/>
      <c r="N38" s="98"/>
      <c r="O38" s="97"/>
      <c r="P38" s="96"/>
    </row>
    <row r="39" spans="12:16" ht="15">
      <c r="L39" s="96"/>
      <c r="M39" s="98"/>
      <c r="N39" s="98"/>
      <c r="O39" s="97"/>
      <c r="P39" s="96"/>
    </row>
    <row r="40" spans="4:16" ht="15">
      <c r="D40" s="105" t="s">
        <v>39</v>
      </c>
      <c r="E40" s="112">
        <f>SUM(E6:E37)*24</f>
        <v>151.99999999999994</v>
      </c>
      <c r="L40" s="96"/>
      <c r="M40" s="98"/>
      <c r="N40" s="98"/>
      <c r="O40" s="97"/>
      <c r="P40" s="96"/>
    </row>
    <row r="41" spans="4:16" ht="15">
      <c r="D41" s="147" t="s">
        <v>32</v>
      </c>
      <c r="E41" s="147"/>
      <c r="F41" s="112">
        <f>SUM(F6:F37)*24</f>
        <v>30.083333333333346</v>
      </c>
      <c r="L41" s="106"/>
      <c r="M41" s="98"/>
      <c r="N41" s="98"/>
      <c r="O41" s="97"/>
      <c r="P41" s="96"/>
    </row>
    <row r="42" spans="3:16" ht="15">
      <c r="C42" s="87"/>
      <c r="D42" s="147" t="s">
        <v>4</v>
      </c>
      <c r="E42" s="147"/>
      <c r="G42" s="112">
        <f>SUM(G6:G37)*24</f>
        <v>182.08333333333331</v>
      </c>
      <c r="L42" s="96"/>
      <c r="M42" s="98"/>
      <c r="N42" s="98"/>
      <c r="O42" s="97"/>
      <c r="P42" s="96"/>
    </row>
    <row r="43" spans="12:16" ht="15">
      <c r="L43" s="96"/>
      <c r="M43" s="98"/>
      <c r="N43" s="98"/>
      <c r="O43" s="97"/>
      <c r="P43" s="96"/>
    </row>
    <row r="44" spans="4:16" ht="15">
      <c r="D44" s="92" t="s">
        <v>40</v>
      </c>
      <c r="G44" s="113">
        <f>SUM(E40+F41)</f>
        <v>182.0833333333333</v>
      </c>
      <c r="L44" s="96"/>
      <c r="M44" s="98"/>
      <c r="N44" s="98"/>
      <c r="O44" s="97"/>
      <c r="P44" s="96"/>
    </row>
    <row r="45" spans="12:16" ht="15">
      <c r="L45" s="96"/>
      <c r="M45" s="98"/>
      <c r="N45" s="98"/>
      <c r="O45" s="97"/>
      <c r="P45" s="96"/>
    </row>
    <row r="46" spans="12:16" ht="15">
      <c r="L46" s="96"/>
      <c r="M46" s="98"/>
      <c r="N46" s="98"/>
      <c r="O46" s="97"/>
      <c r="P46" s="96"/>
    </row>
    <row r="47" spans="12:16" ht="15">
      <c r="L47" s="96"/>
      <c r="M47" s="98"/>
      <c r="N47" s="98"/>
      <c r="O47" s="97"/>
      <c r="P47" s="96"/>
    </row>
    <row r="48" spans="12:16" ht="15">
      <c r="L48" s="96"/>
      <c r="M48" s="98"/>
      <c r="N48" s="98"/>
      <c r="O48" s="97"/>
      <c r="P48" s="96"/>
    </row>
    <row r="49" spans="12:16" ht="15">
      <c r="L49" s="96"/>
      <c r="M49" s="98"/>
      <c r="N49" s="98"/>
      <c r="O49" s="97"/>
      <c r="P49" s="96"/>
    </row>
    <row r="50" spans="12:16" ht="15">
      <c r="L50" s="96"/>
      <c r="M50" s="98"/>
      <c r="N50" s="98"/>
      <c r="O50" s="97"/>
      <c r="P50" s="96"/>
    </row>
    <row r="51" spans="12:16" ht="15">
      <c r="L51" s="96"/>
      <c r="M51" s="98"/>
      <c r="N51" s="98"/>
      <c r="O51" s="97"/>
      <c r="P51" s="96"/>
    </row>
    <row r="52" spans="13:15" ht="15">
      <c r="M52" s="107"/>
      <c r="N52" s="107"/>
      <c r="O52" s="76"/>
    </row>
  </sheetData>
  <sheetProtection formatCells="0" formatColumns="0" formatRows="0" insertColumns="0" insertRows="0" insertHyperlinks="0" deleteColumns="0" deleteRows="0" sort="0" autoFilter="0" pivotTables="0"/>
  <mergeCells count="4">
    <mergeCell ref="D41:E41"/>
    <mergeCell ref="D42:E42"/>
    <mergeCell ref="B2:B3"/>
    <mergeCell ref="C2:G3"/>
  </mergeCells>
  <conditionalFormatting sqref="N30:N51">
    <cfRule type="expression" priority="4" dxfId="23">
      <formula>AND(M30&gt;=$I$7,M30&lt;=$J$7)</formula>
    </cfRule>
  </conditionalFormatting>
  <conditionalFormatting sqref="O28:O51">
    <cfRule type="expression" priority="3" dxfId="9">
      <formula>AND(M28&gt;=$C$7,M28&lt;=$D$7)</formula>
    </cfRule>
  </conditionalFormatting>
  <conditionalFormatting sqref="E6:E37 E40">
    <cfRule type="cellIs" priority="2" dxfId="24" operator="lessThan" stopIfTrue="1">
      <formula>$I$5</formula>
    </cfRule>
  </conditionalFormatting>
  <conditionalFormatting sqref="N28:N29">
    <cfRule type="expression" priority="1" dxfId="23">
      <formula>AND(M28&gt;=$I$7,M28&lt;=$J$7)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P52"/>
  <sheetViews>
    <sheetView zoomScalePageLayoutView="0" workbookViewId="0" topLeftCell="A22">
      <selection activeCell="O9" sqref="O9"/>
    </sheetView>
  </sheetViews>
  <sheetFormatPr defaultColWidth="9.140625" defaultRowHeight="15"/>
  <cols>
    <col min="1" max="1" width="10.57421875" style="2" customWidth="1"/>
    <col min="2" max="2" width="14.28125" style="1" customWidth="1"/>
    <col min="3" max="3" width="7.8515625" style="1" bestFit="1" customWidth="1"/>
    <col min="4" max="4" width="12.00390625" style="1" customWidth="1"/>
    <col min="5" max="5" width="11.421875" style="1" customWidth="1"/>
    <col min="6" max="6" width="11.00390625" style="1" customWidth="1"/>
    <col min="7" max="7" width="9.421875" style="1" customWidth="1"/>
    <col min="8" max="8" width="9.140625" style="1" customWidth="1"/>
    <col min="9" max="9" width="9.8515625" style="1" customWidth="1"/>
    <col min="10" max="10" width="6.28125" style="1" bestFit="1" customWidth="1"/>
    <col min="11" max="16384" width="9.140625" style="2" customWidth="1"/>
  </cols>
  <sheetData>
    <row r="1" ht="15.75" thickBot="1"/>
    <row r="2" spans="3:8" ht="15">
      <c r="C2" s="154" t="s">
        <v>19</v>
      </c>
      <c r="D2" s="155"/>
      <c r="E2" s="155"/>
      <c r="F2" s="155"/>
      <c r="G2" s="155"/>
      <c r="H2" s="156"/>
    </row>
    <row r="3" spans="3:8" ht="15.75" thickBot="1">
      <c r="C3" s="157"/>
      <c r="D3" s="158"/>
      <c r="E3" s="158"/>
      <c r="F3" s="158"/>
      <c r="G3" s="158"/>
      <c r="H3" s="159"/>
    </row>
    <row r="4" ht="15.75" thickBot="1"/>
    <row r="5" spans="1:10" ht="15.75" thickBot="1">
      <c r="A5" s="7" t="s">
        <v>17</v>
      </c>
      <c r="B5" s="8" t="s">
        <v>16</v>
      </c>
      <c r="C5" s="8" t="s">
        <v>0</v>
      </c>
      <c r="D5" s="8" t="s">
        <v>1</v>
      </c>
      <c r="E5" s="8" t="s">
        <v>2</v>
      </c>
      <c r="F5" s="8" t="s">
        <v>3</v>
      </c>
      <c r="G5" s="8" t="s">
        <v>4</v>
      </c>
      <c r="H5" s="8"/>
      <c r="I5" s="61">
        <v>0.3333333333333333</v>
      </c>
      <c r="J5" s="62">
        <v>0.6666666666666666</v>
      </c>
    </row>
    <row r="6" spans="1:10" ht="15">
      <c r="A6" s="9" t="s">
        <v>18</v>
      </c>
      <c r="B6" s="10"/>
      <c r="C6" s="71">
        <v>8</v>
      </c>
      <c r="D6" s="71">
        <v>16</v>
      </c>
      <c r="E6" s="60">
        <f>IF(AND(D6&gt;0,G6&gt;=$I$5),$I$5,G6)</f>
        <v>0.3333333333333333</v>
      </c>
      <c r="F6" s="60">
        <f>IF(G6&lt;8,G6-E6,G6)</f>
        <v>8</v>
      </c>
      <c r="G6" s="71">
        <f>IF(AND(C6&gt;0,D6&gt;0),D6-C6,"")</f>
        <v>8</v>
      </c>
      <c r="H6" s="10"/>
      <c r="I6" s="10"/>
      <c r="J6" s="11"/>
    </row>
    <row r="7" spans="1:10" ht="15">
      <c r="A7" s="12" t="s">
        <v>10</v>
      </c>
      <c r="B7" s="13">
        <v>39630</v>
      </c>
      <c r="C7" s="71">
        <v>8</v>
      </c>
      <c r="D7" s="71">
        <v>16.3</v>
      </c>
      <c r="E7" s="60">
        <f aca="true" t="shared" si="0" ref="E7:E37">IF(AND(D7&gt;0,G7&gt;=$I$5),$I$5,G7)</f>
        <v>0.3333333333333333</v>
      </c>
      <c r="F7" s="60">
        <f aca="true" t="shared" si="1" ref="F7:F37">IF(G7&lt;8,G7-E7,G7)</f>
        <v>8.3</v>
      </c>
      <c r="G7" s="71">
        <f aca="true" t="shared" si="2" ref="G7:G18">IF(AND(C7&gt;0,D7&gt;0),D7-C7,"")</f>
        <v>8.3</v>
      </c>
      <c r="H7" s="14"/>
      <c r="I7" s="14"/>
      <c r="J7" s="15"/>
    </row>
    <row r="8" spans="1:12" ht="15">
      <c r="A8" s="12" t="s">
        <v>11</v>
      </c>
      <c r="B8" s="13">
        <v>39631</v>
      </c>
      <c r="C8" s="71"/>
      <c r="D8" s="71"/>
      <c r="E8" s="60">
        <f t="shared" si="0"/>
      </c>
      <c r="F8" s="60">
        <f t="shared" si="1"/>
      </c>
      <c r="G8" s="60">
        <f t="shared" si="2"/>
      </c>
      <c r="H8" s="14"/>
      <c r="I8" s="14"/>
      <c r="J8" s="15"/>
      <c r="L8" s="69"/>
    </row>
    <row r="9" spans="1:10" ht="15">
      <c r="A9" s="12" t="s">
        <v>12</v>
      </c>
      <c r="B9" s="13">
        <v>39632</v>
      </c>
      <c r="C9" s="71"/>
      <c r="D9" s="71"/>
      <c r="E9" s="60">
        <f t="shared" si="0"/>
      </c>
      <c r="F9" s="60">
        <f t="shared" si="1"/>
      </c>
      <c r="G9" s="60">
        <f t="shared" si="2"/>
      </c>
      <c r="H9" s="14"/>
      <c r="I9" s="14"/>
      <c r="J9" s="15"/>
    </row>
    <row r="10" spans="1:10" ht="15">
      <c r="A10" s="12" t="s">
        <v>13</v>
      </c>
      <c r="B10" s="13">
        <v>39633</v>
      </c>
      <c r="C10" s="71"/>
      <c r="D10" s="71"/>
      <c r="E10" s="60">
        <f t="shared" si="0"/>
      </c>
      <c r="F10" s="60">
        <f t="shared" si="1"/>
      </c>
      <c r="G10" s="60">
        <f t="shared" si="2"/>
      </c>
      <c r="H10" s="14"/>
      <c r="I10" s="14"/>
      <c r="J10" s="15"/>
    </row>
    <row r="11" spans="1:15" ht="15">
      <c r="A11" s="16" t="s">
        <v>14</v>
      </c>
      <c r="B11" s="17">
        <v>39634</v>
      </c>
      <c r="C11" s="71"/>
      <c r="D11" s="71"/>
      <c r="E11" s="60">
        <f t="shared" si="0"/>
      </c>
      <c r="F11" s="60">
        <f t="shared" si="1"/>
      </c>
      <c r="G11" s="60">
        <f t="shared" si="2"/>
      </c>
      <c r="H11" s="18"/>
      <c r="I11" s="14"/>
      <c r="J11" s="15"/>
      <c r="L11" s="3" t="s">
        <v>7</v>
      </c>
      <c r="M11" s="1"/>
      <c r="N11" s="1"/>
      <c r="O11" s="1"/>
    </row>
    <row r="12" spans="1:15" ht="15">
      <c r="A12" s="19" t="s">
        <v>15</v>
      </c>
      <c r="B12" s="20">
        <v>39635</v>
      </c>
      <c r="C12" s="72"/>
      <c r="D12" s="72"/>
      <c r="E12" s="66">
        <f t="shared" si="0"/>
      </c>
      <c r="F12" s="66">
        <f t="shared" si="1"/>
      </c>
      <c r="G12" s="66">
        <f t="shared" si="2"/>
      </c>
      <c r="H12" s="21"/>
      <c r="I12" s="21"/>
      <c r="J12" s="22"/>
      <c r="L12" s="4" t="s">
        <v>8</v>
      </c>
      <c r="M12" s="1"/>
      <c r="N12" s="1"/>
      <c r="O12" s="1"/>
    </row>
    <row r="13" spans="1:15" ht="15">
      <c r="A13" s="12" t="s">
        <v>18</v>
      </c>
      <c r="B13" s="13">
        <v>39636</v>
      </c>
      <c r="C13" s="71"/>
      <c r="D13" s="71"/>
      <c r="E13" s="60">
        <f t="shared" si="0"/>
      </c>
      <c r="F13" s="60">
        <f t="shared" si="1"/>
      </c>
      <c r="G13" s="60">
        <f t="shared" si="2"/>
      </c>
      <c r="H13" s="14"/>
      <c r="I13" s="14"/>
      <c r="J13" s="15"/>
      <c r="L13" s="3" t="s">
        <v>9</v>
      </c>
      <c r="M13" s="1"/>
      <c r="N13" s="1"/>
      <c r="O13" s="1"/>
    </row>
    <row r="14" spans="1:10" ht="15">
      <c r="A14" s="12" t="s">
        <v>10</v>
      </c>
      <c r="B14" s="13">
        <v>39637</v>
      </c>
      <c r="C14" s="71"/>
      <c r="D14" s="71"/>
      <c r="E14" s="60">
        <f t="shared" si="0"/>
      </c>
      <c r="F14" s="60">
        <f t="shared" si="1"/>
      </c>
      <c r="G14" s="60">
        <f t="shared" si="2"/>
      </c>
      <c r="H14" s="14"/>
      <c r="I14" s="14"/>
      <c r="J14" s="15"/>
    </row>
    <row r="15" spans="1:10" ht="15">
      <c r="A15" s="12" t="s">
        <v>11</v>
      </c>
      <c r="B15" s="13">
        <v>39638</v>
      </c>
      <c r="C15" s="71"/>
      <c r="D15" s="71"/>
      <c r="E15" s="60">
        <f t="shared" si="0"/>
      </c>
      <c r="F15" s="60">
        <f t="shared" si="1"/>
      </c>
      <c r="G15" s="60">
        <f t="shared" si="2"/>
      </c>
      <c r="H15" s="14"/>
      <c r="I15" s="14"/>
      <c r="J15" s="15"/>
    </row>
    <row r="16" spans="1:10" ht="15">
      <c r="A16" s="12" t="s">
        <v>12</v>
      </c>
      <c r="B16" s="13">
        <v>39639</v>
      </c>
      <c r="C16" s="71"/>
      <c r="D16" s="71"/>
      <c r="E16" s="60">
        <f t="shared" si="0"/>
      </c>
      <c r="F16" s="60">
        <f t="shared" si="1"/>
      </c>
      <c r="G16" s="60">
        <f t="shared" si="2"/>
      </c>
      <c r="H16" s="14"/>
      <c r="I16" s="14"/>
      <c r="J16" s="15"/>
    </row>
    <row r="17" spans="1:10" ht="15">
      <c r="A17" s="12" t="s">
        <v>13</v>
      </c>
      <c r="B17" s="13">
        <v>39640</v>
      </c>
      <c r="C17" s="71"/>
      <c r="D17" s="71"/>
      <c r="E17" s="60">
        <f t="shared" si="0"/>
      </c>
      <c r="F17" s="60">
        <f t="shared" si="1"/>
      </c>
      <c r="G17" s="60">
        <f t="shared" si="2"/>
      </c>
      <c r="H17" s="14"/>
      <c r="I17" s="14"/>
      <c r="J17" s="15"/>
    </row>
    <row r="18" spans="1:10" ht="15">
      <c r="A18" s="16" t="s">
        <v>14</v>
      </c>
      <c r="B18" s="13">
        <v>39641</v>
      </c>
      <c r="C18" s="71"/>
      <c r="D18" s="71"/>
      <c r="E18" s="60">
        <f t="shared" si="0"/>
      </c>
      <c r="F18" s="60">
        <f t="shared" si="1"/>
      </c>
      <c r="G18" s="60">
        <f t="shared" si="2"/>
      </c>
      <c r="H18" s="14"/>
      <c r="I18" s="14"/>
      <c r="J18" s="15"/>
    </row>
    <row r="19" spans="1:10" ht="15">
      <c r="A19" s="19" t="s">
        <v>15</v>
      </c>
      <c r="B19" s="20">
        <v>39642</v>
      </c>
      <c r="C19" s="72"/>
      <c r="D19" s="72"/>
      <c r="E19" s="66">
        <f t="shared" si="0"/>
      </c>
      <c r="F19" s="66">
        <f t="shared" si="1"/>
      </c>
      <c r="G19" s="66">
        <f aca="true" t="shared" si="3" ref="G19:G37">IF(AND(C19&gt;0,D19&gt;0),$D19-$C19,"")</f>
      </c>
      <c r="H19" s="21"/>
      <c r="I19" s="21"/>
      <c r="J19" s="22"/>
    </row>
    <row r="20" spans="1:10" ht="15">
      <c r="A20" s="12" t="s">
        <v>18</v>
      </c>
      <c r="B20" s="13">
        <v>39643</v>
      </c>
      <c r="C20" s="71"/>
      <c r="D20" s="71"/>
      <c r="E20" s="60">
        <f t="shared" si="0"/>
      </c>
      <c r="F20" s="60">
        <f t="shared" si="1"/>
      </c>
      <c r="G20" s="60">
        <f t="shared" si="3"/>
      </c>
      <c r="H20" s="14"/>
      <c r="I20" s="14"/>
      <c r="J20" s="15"/>
    </row>
    <row r="21" spans="1:10" ht="15">
      <c r="A21" s="12" t="s">
        <v>10</v>
      </c>
      <c r="B21" s="13">
        <v>39644</v>
      </c>
      <c r="C21" s="71"/>
      <c r="D21" s="71"/>
      <c r="E21" s="60">
        <f t="shared" si="0"/>
      </c>
      <c r="F21" s="60">
        <f t="shared" si="1"/>
      </c>
      <c r="G21" s="60">
        <f t="shared" si="3"/>
      </c>
      <c r="H21" s="14"/>
      <c r="I21" s="14"/>
      <c r="J21" s="15"/>
    </row>
    <row r="22" spans="1:10" ht="15">
      <c r="A22" s="12" t="s">
        <v>11</v>
      </c>
      <c r="B22" s="13">
        <v>39645</v>
      </c>
      <c r="C22" s="71"/>
      <c r="D22" s="71"/>
      <c r="E22" s="60">
        <f t="shared" si="0"/>
      </c>
      <c r="F22" s="60">
        <f t="shared" si="1"/>
      </c>
      <c r="G22" s="60">
        <f t="shared" si="3"/>
      </c>
      <c r="H22" s="14"/>
      <c r="I22" s="14"/>
      <c r="J22" s="15"/>
    </row>
    <row r="23" spans="1:10" ht="15">
      <c r="A23" s="12" t="s">
        <v>12</v>
      </c>
      <c r="B23" s="13">
        <v>39646</v>
      </c>
      <c r="C23" s="71"/>
      <c r="D23" s="71"/>
      <c r="E23" s="60">
        <f t="shared" si="0"/>
      </c>
      <c r="F23" s="60">
        <f t="shared" si="1"/>
      </c>
      <c r="G23" s="60">
        <f t="shared" si="3"/>
      </c>
      <c r="H23" s="14"/>
      <c r="I23" s="14"/>
      <c r="J23" s="15"/>
    </row>
    <row r="24" spans="1:10" ht="15">
      <c r="A24" s="23" t="s">
        <v>13</v>
      </c>
      <c r="B24" s="24">
        <v>39647</v>
      </c>
      <c r="C24" s="71"/>
      <c r="D24" s="71"/>
      <c r="E24" s="60">
        <f t="shared" si="0"/>
      </c>
      <c r="F24" s="60">
        <f t="shared" si="1"/>
      </c>
      <c r="G24" s="60">
        <f t="shared" si="3"/>
      </c>
      <c r="H24" s="25"/>
      <c r="I24" s="25"/>
      <c r="J24" s="26"/>
    </row>
    <row r="25" spans="1:10" ht="15">
      <c r="A25" s="16" t="s">
        <v>14</v>
      </c>
      <c r="B25" s="24">
        <v>39648</v>
      </c>
      <c r="C25" s="71"/>
      <c r="D25" s="71"/>
      <c r="E25" s="60">
        <f t="shared" si="0"/>
      </c>
      <c r="F25" s="60">
        <f t="shared" si="1"/>
      </c>
      <c r="G25" s="60">
        <f t="shared" si="3"/>
      </c>
      <c r="H25" s="25"/>
      <c r="I25" s="25"/>
      <c r="J25" s="26"/>
    </row>
    <row r="26" spans="1:10" ht="15">
      <c r="A26" s="19" t="s">
        <v>15</v>
      </c>
      <c r="B26" s="20">
        <v>39649</v>
      </c>
      <c r="C26" s="72"/>
      <c r="D26" s="72"/>
      <c r="E26" s="66">
        <f t="shared" si="0"/>
      </c>
      <c r="F26" s="66">
        <f t="shared" si="1"/>
      </c>
      <c r="G26" s="66">
        <f t="shared" si="3"/>
      </c>
      <c r="H26" s="21"/>
      <c r="I26" s="21"/>
      <c r="J26" s="22"/>
    </row>
    <row r="27" spans="1:16" ht="15">
      <c r="A27" s="12" t="s">
        <v>18</v>
      </c>
      <c r="B27" s="13">
        <v>39650</v>
      </c>
      <c r="C27" s="71"/>
      <c r="D27" s="71"/>
      <c r="E27" s="60">
        <f t="shared" si="0"/>
      </c>
      <c r="F27" s="60">
        <f t="shared" si="1"/>
      </c>
      <c r="G27" s="60">
        <f t="shared" si="3"/>
      </c>
      <c r="H27" s="14"/>
      <c r="I27" s="14"/>
      <c r="J27" s="15"/>
      <c r="L27" s="5"/>
      <c r="M27" s="5"/>
      <c r="N27" s="5"/>
      <c r="O27" s="5"/>
      <c r="P27" s="5"/>
    </row>
    <row r="28" spans="1:16" ht="15">
      <c r="A28" s="12" t="s">
        <v>10</v>
      </c>
      <c r="B28" s="13">
        <v>39651</v>
      </c>
      <c r="C28" s="71"/>
      <c r="D28" s="71"/>
      <c r="E28" s="60">
        <f t="shared" si="0"/>
      </c>
      <c r="F28" s="60">
        <f t="shared" si="1"/>
      </c>
      <c r="G28" s="60">
        <f t="shared" si="3"/>
      </c>
      <c r="H28" s="14"/>
      <c r="I28" s="14"/>
      <c r="J28" s="15"/>
      <c r="L28" s="5"/>
      <c r="M28" s="6"/>
      <c r="N28" s="6"/>
      <c r="O28" s="6"/>
      <c r="P28" s="5"/>
    </row>
    <row r="29" spans="1:16" ht="15">
      <c r="A29" s="12" t="s">
        <v>11</v>
      </c>
      <c r="B29" s="13">
        <v>39652</v>
      </c>
      <c r="C29" s="71"/>
      <c r="D29" s="71"/>
      <c r="E29" s="60">
        <f t="shared" si="0"/>
      </c>
      <c r="F29" s="60">
        <f t="shared" si="1"/>
      </c>
      <c r="G29" s="60">
        <f t="shared" si="3"/>
      </c>
      <c r="H29" s="14"/>
      <c r="I29" s="14"/>
      <c r="J29" s="15"/>
      <c r="L29" s="5"/>
      <c r="M29" s="6"/>
      <c r="N29" s="6"/>
      <c r="O29" s="6"/>
      <c r="P29" s="5"/>
    </row>
    <row r="30" spans="1:16" ht="15">
      <c r="A30" s="12" t="s">
        <v>12</v>
      </c>
      <c r="B30" s="13">
        <v>39653</v>
      </c>
      <c r="C30" s="71"/>
      <c r="D30" s="71"/>
      <c r="E30" s="60">
        <f t="shared" si="0"/>
      </c>
      <c r="F30" s="60">
        <f t="shared" si="1"/>
      </c>
      <c r="G30" s="60">
        <f t="shared" si="3"/>
      </c>
      <c r="H30" s="14"/>
      <c r="I30" s="14"/>
      <c r="J30" s="15"/>
      <c r="L30" s="5"/>
      <c r="M30" s="6"/>
      <c r="N30" s="6"/>
      <c r="O30" s="6"/>
      <c r="P30" s="5"/>
    </row>
    <row r="31" spans="1:16" ht="15">
      <c r="A31" s="12" t="s">
        <v>13</v>
      </c>
      <c r="B31" s="13">
        <v>39654</v>
      </c>
      <c r="C31" s="71"/>
      <c r="D31" s="71"/>
      <c r="E31" s="60">
        <f t="shared" si="0"/>
      </c>
      <c r="F31" s="60">
        <f t="shared" si="1"/>
      </c>
      <c r="G31" s="60">
        <f t="shared" si="3"/>
      </c>
      <c r="H31" s="14"/>
      <c r="I31" s="14"/>
      <c r="J31" s="15"/>
      <c r="L31" s="5"/>
      <c r="M31" s="6"/>
      <c r="N31" s="6"/>
      <c r="O31" s="6"/>
      <c r="P31" s="5"/>
    </row>
    <row r="32" spans="1:16" ht="15">
      <c r="A32" s="16" t="s">
        <v>14</v>
      </c>
      <c r="B32" s="13">
        <v>39655</v>
      </c>
      <c r="C32" s="73"/>
      <c r="D32" s="73"/>
      <c r="E32" s="67">
        <f t="shared" si="0"/>
      </c>
      <c r="F32" s="67">
        <f t="shared" si="1"/>
      </c>
      <c r="G32" s="67">
        <f t="shared" si="3"/>
      </c>
      <c r="H32" s="14"/>
      <c r="I32" s="14"/>
      <c r="J32" s="15"/>
      <c r="L32" s="5"/>
      <c r="M32" s="6"/>
      <c r="N32" s="6"/>
      <c r="O32" s="6"/>
      <c r="P32" s="5"/>
    </row>
    <row r="33" spans="1:16" ht="15">
      <c r="A33" s="19" t="s">
        <v>15</v>
      </c>
      <c r="B33" s="20">
        <v>39656</v>
      </c>
      <c r="C33" s="72"/>
      <c r="D33" s="72"/>
      <c r="E33" s="66">
        <f t="shared" si="0"/>
      </c>
      <c r="F33" s="66">
        <f t="shared" si="1"/>
      </c>
      <c r="G33" s="66">
        <f t="shared" si="3"/>
      </c>
      <c r="H33" s="21"/>
      <c r="I33" s="21"/>
      <c r="J33" s="22"/>
      <c r="L33" s="5"/>
      <c r="M33" s="6"/>
      <c r="N33" s="6"/>
      <c r="O33" s="6"/>
      <c r="P33" s="5"/>
    </row>
    <row r="34" spans="1:16" ht="15">
      <c r="A34" s="12" t="s">
        <v>18</v>
      </c>
      <c r="B34" s="13">
        <v>39657</v>
      </c>
      <c r="C34" s="71"/>
      <c r="D34" s="71"/>
      <c r="E34" s="60">
        <f t="shared" si="0"/>
      </c>
      <c r="F34" s="60">
        <f t="shared" si="1"/>
      </c>
      <c r="G34" s="60">
        <f t="shared" si="3"/>
      </c>
      <c r="H34" s="14"/>
      <c r="I34" s="14"/>
      <c r="J34" s="15"/>
      <c r="L34" s="5"/>
      <c r="M34" s="6"/>
      <c r="N34" s="6"/>
      <c r="O34" s="6"/>
      <c r="P34" s="5"/>
    </row>
    <row r="35" spans="1:16" ht="15">
      <c r="A35" s="12" t="s">
        <v>10</v>
      </c>
      <c r="B35" s="13">
        <v>39658</v>
      </c>
      <c r="C35" s="71"/>
      <c r="D35" s="71"/>
      <c r="E35" s="60">
        <f t="shared" si="0"/>
      </c>
      <c r="F35" s="60">
        <f t="shared" si="1"/>
      </c>
      <c r="G35" s="60">
        <f t="shared" si="3"/>
      </c>
      <c r="H35" s="14"/>
      <c r="I35" s="14"/>
      <c r="J35" s="15"/>
      <c r="L35" s="5"/>
      <c r="M35" s="6"/>
      <c r="N35" s="6"/>
      <c r="O35" s="6"/>
      <c r="P35" s="5"/>
    </row>
    <row r="36" spans="1:16" ht="15">
      <c r="A36" s="12" t="s">
        <v>11</v>
      </c>
      <c r="B36" s="13">
        <v>39659</v>
      </c>
      <c r="C36" s="71"/>
      <c r="D36" s="71"/>
      <c r="E36" s="60">
        <f t="shared" si="0"/>
      </c>
      <c r="F36" s="60">
        <f t="shared" si="1"/>
      </c>
      <c r="G36" s="60">
        <f t="shared" si="3"/>
      </c>
      <c r="H36" s="14"/>
      <c r="I36" s="14"/>
      <c r="J36" s="15"/>
      <c r="L36" s="5"/>
      <c r="M36" s="6"/>
      <c r="N36" s="6"/>
      <c r="O36" s="6"/>
      <c r="P36" s="5"/>
    </row>
    <row r="37" spans="1:16" ht="15.75" thickBot="1">
      <c r="A37" s="27" t="s">
        <v>12</v>
      </c>
      <c r="B37" s="28">
        <v>39660</v>
      </c>
      <c r="C37" s="74"/>
      <c r="D37" s="74"/>
      <c r="E37" s="63">
        <f t="shared" si="0"/>
      </c>
      <c r="F37" s="63">
        <f t="shared" si="1"/>
      </c>
      <c r="G37" s="63">
        <f t="shared" si="3"/>
      </c>
      <c r="H37" s="29"/>
      <c r="I37" s="29"/>
      <c r="J37" s="30"/>
      <c r="L37" s="5"/>
      <c r="M37" s="6"/>
      <c r="N37" s="6"/>
      <c r="O37" s="6"/>
      <c r="P37" s="5"/>
    </row>
    <row r="38" spans="12:16" ht="15">
      <c r="L38" s="5"/>
      <c r="M38" s="6"/>
      <c r="N38" s="6"/>
      <c r="O38" s="6"/>
      <c r="P38" s="5"/>
    </row>
    <row r="39" spans="12:16" ht="15">
      <c r="L39" s="5"/>
      <c r="M39" s="6"/>
      <c r="N39" s="6"/>
      <c r="O39" s="6"/>
      <c r="P39" s="5"/>
    </row>
    <row r="40" spans="4:16" ht="15">
      <c r="D40" s="65" t="s">
        <v>39</v>
      </c>
      <c r="E40" s="64">
        <f>SUM(E6:E37)</f>
        <v>0.6666666666666666</v>
      </c>
      <c r="L40" s="5"/>
      <c r="M40" s="6"/>
      <c r="N40" s="6"/>
      <c r="O40" s="6"/>
      <c r="P40" s="5"/>
    </row>
    <row r="41" spans="4:16" ht="15">
      <c r="D41" s="160" t="s">
        <v>32</v>
      </c>
      <c r="E41" s="160"/>
      <c r="F41" s="70">
        <f>SUM(F6:F37)</f>
        <v>16.3</v>
      </c>
      <c r="L41" s="5"/>
      <c r="M41" s="6"/>
      <c r="N41" s="6"/>
      <c r="O41" s="6"/>
      <c r="P41" s="5"/>
    </row>
    <row r="42" spans="3:16" ht="15">
      <c r="C42" s="3"/>
      <c r="D42" s="160" t="s">
        <v>4</v>
      </c>
      <c r="E42" s="160"/>
      <c r="G42" s="70">
        <f>SUM(G6:G37)</f>
        <v>16.3</v>
      </c>
      <c r="L42" s="5"/>
      <c r="M42" s="6"/>
      <c r="N42" s="6"/>
      <c r="O42" s="6"/>
      <c r="P42" s="5"/>
    </row>
    <row r="43" spans="12:16" ht="15">
      <c r="L43" s="5"/>
      <c r="M43" s="6"/>
      <c r="N43" s="6"/>
      <c r="O43" s="6"/>
      <c r="P43" s="5"/>
    </row>
    <row r="44" spans="12:16" ht="15">
      <c r="L44" s="5"/>
      <c r="M44" s="6"/>
      <c r="N44" s="6"/>
      <c r="O44" s="6"/>
      <c r="P44" s="5"/>
    </row>
    <row r="45" spans="4:16" ht="15">
      <c r="D45" s="1" t="s">
        <v>40</v>
      </c>
      <c r="G45" s="1">
        <f>SUM(E40+F41)*24</f>
        <v>407.20000000000005</v>
      </c>
      <c r="L45" s="5"/>
      <c r="M45" s="6"/>
      <c r="N45" s="6"/>
      <c r="O45" s="6"/>
      <c r="P45" s="5"/>
    </row>
    <row r="46" spans="12:16" ht="15">
      <c r="L46" s="5"/>
      <c r="M46" s="6"/>
      <c r="N46" s="6"/>
      <c r="O46" s="6"/>
      <c r="P46" s="5"/>
    </row>
    <row r="47" spans="12:16" ht="15">
      <c r="L47" s="5"/>
      <c r="M47" s="6"/>
      <c r="N47" s="6"/>
      <c r="O47" s="6"/>
      <c r="P47" s="5"/>
    </row>
    <row r="48" spans="12:16" ht="15">
      <c r="L48" s="5"/>
      <c r="M48" s="6"/>
      <c r="N48" s="6"/>
      <c r="O48" s="6"/>
      <c r="P48" s="5"/>
    </row>
    <row r="49" spans="12:16" ht="15">
      <c r="L49" s="5"/>
      <c r="M49" s="6"/>
      <c r="N49" s="6"/>
      <c r="O49" s="6"/>
      <c r="P49" s="5"/>
    </row>
    <row r="50" spans="12:16" ht="15">
      <c r="L50" s="5"/>
      <c r="M50" s="6"/>
      <c r="N50" s="6"/>
      <c r="O50" s="6"/>
      <c r="P50" s="5"/>
    </row>
    <row r="51" spans="12:16" ht="15">
      <c r="L51" s="5"/>
      <c r="M51" s="6"/>
      <c r="N51" s="6"/>
      <c r="O51" s="6"/>
      <c r="P51" s="5"/>
    </row>
    <row r="52" spans="13:15" ht="15">
      <c r="M52" s="1"/>
      <c r="N52" s="1"/>
      <c r="O52" s="1"/>
    </row>
  </sheetData>
  <sheetProtection/>
  <mergeCells count="3">
    <mergeCell ref="C2:H3"/>
    <mergeCell ref="D41:E41"/>
    <mergeCell ref="D42:E42"/>
  </mergeCells>
  <conditionalFormatting sqref="N28:N51">
    <cfRule type="expression" priority="6" dxfId="23">
      <formula>AND(M28&gt;=$I$7,M28&lt;=$J$7)</formula>
    </cfRule>
  </conditionalFormatting>
  <conditionalFormatting sqref="O28:O51">
    <cfRule type="expression" priority="5" dxfId="9">
      <formula>AND(M28&gt;=$C$7,M28&lt;=$D$7)</formula>
    </cfRule>
  </conditionalFormatting>
  <conditionalFormatting sqref="E13:E18">
    <cfRule type="cellIs" priority="4" dxfId="24" operator="lessThan" stopIfTrue="1">
      <formula>$I$5</formula>
    </cfRule>
  </conditionalFormatting>
  <conditionalFormatting sqref="E19:E37">
    <cfRule type="cellIs" priority="3" dxfId="24" operator="lessThan" stopIfTrue="1">
      <formula>$I$5</formula>
    </cfRule>
  </conditionalFormatting>
  <conditionalFormatting sqref="E6:E12">
    <cfRule type="cellIs" priority="2" dxfId="24" operator="lessThan" stopIfTrue="1">
      <formula>$I$5</formula>
    </cfRule>
  </conditionalFormatting>
  <conditionalFormatting sqref="E40">
    <cfRule type="cellIs" priority="1" dxfId="24" operator="lessThan" stopIfTrue="1">
      <formula>$I$5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2" sqref="E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M20" sqref="M20"/>
    </sheetView>
  </sheetViews>
  <sheetFormatPr defaultColWidth="9.00390625" defaultRowHeight="15"/>
  <cols>
    <col min="1" max="1" width="2.8515625" style="50" bestFit="1" customWidth="1"/>
    <col min="2" max="2" width="9.140625" style="50" customWidth="1"/>
    <col min="3" max="3" width="9.00390625" style="50" customWidth="1"/>
    <col min="4" max="4" width="10.8515625" style="50" customWidth="1"/>
    <col min="5" max="5" width="9.00390625" style="50" customWidth="1"/>
    <col min="6" max="6" width="9.8515625" style="50" bestFit="1" customWidth="1"/>
    <col min="7" max="7" width="9.421875" style="50" customWidth="1"/>
    <col min="8" max="8" width="16.8515625" style="50" customWidth="1"/>
    <col min="9" max="16384" width="9.00390625" style="50" customWidth="1"/>
  </cols>
  <sheetData>
    <row r="1" spans="1:9" ht="12.75">
      <c r="A1" s="48" t="s">
        <v>27</v>
      </c>
      <c r="B1" s="59" t="s">
        <v>35</v>
      </c>
      <c r="C1" s="59" t="s">
        <v>28</v>
      </c>
      <c r="D1" s="48" t="s">
        <v>29</v>
      </c>
      <c r="E1" s="48" t="s">
        <v>30</v>
      </c>
      <c r="F1" s="48" t="s">
        <v>31</v>
      </c>
      <c r="G1" s="48" t="s">
        <v>2</v>
      </c>
      <c r="H1" s="48" t="s">
        <v>32</v>
      </c>
      <c r="I1" s="49"/>
    </row>
    <row r="2" spans="1:8" ht="12.75">
      <c r="A2" s="51"/>
      <c r="B2" s="51"/>
      <c r="C2" s="51"/>
      <c r="D2" s="52">
        <v>8.15</v>
      </c>
      <c r="E2" s="52">
        <v>18.59</v>
      </c>
      <c r="F2" s="52">
        <f aca="true" t="shared" si="0" ref="F2:F7">E2-D2</f>
        <v>10.44</v>
      </c>
      <c r="G2" s="52">
        <f aca="true" t="shared" si="1" ref="G2:G7">IF(F2&gt;$D$10,$D$10,F2)</f>
        <v>8</v>
      </c>
      <c r="H2" s="52">
        <f aca="true" t="shared" si="2" ref="H2:H7">F2-G2</f>
        <v>2.4399999999999995</v>
      </c>
    </row>
    <row r="3" spans="1:8" ht="12.75">
      <c r="A3" s="51"/>
      <c r="B3" s="51"/>
      <c r="C3" s="51"/>
      <c r="D3" s="52">
        <v>7</v>
      </c>
      <c r="E3" s="52">
        <v>16</v>
      </c>
      <c r="F3" s="52">
        <f t="shared" si="0"/>
        <v>9</v>
      </c>
      <c r="G3" s="52">
        <f t="shared" si="1"/>
        <v>8</v>
      </c>
      <c r="H3" s="52">
        <f t="shared" si="2"/>
        <v>1</v>
      </c>
    </row>
    <row r="4" spans="1:8" ht="12.75">
      <c r="A4" s="51"/>
      <c r="B4" s="51"/>
      <c r="C4" s="51"/>
      <c r="D4" s="52">
        <v>8</v>
      </c>
      <c r="E4" s="52">
        <v>17.1</v>
      </c>
      <c r="F4" s="52">
        <f t="shared" si="0"/>
        <v>9.100000000000001</v>
      </c>
      <c r="G4" s="52">
        <f t="shared" si="1"/>
        <v>8</v>
      </c>
      <c r="H4" s="52">
        <f t="shared" si="2"/>
        <v>1.1000000000000014</v>
      </c>
    </row>
    <row r="5" spans="1:8" ht="12.75">
      <c r="A5" s="51"/>
      <c r="B5" s="51"/>
      <c r="C5" s="51"/>
      <c r="D5" s="52">
        <v>9.3</v>
      </c>
      <c r="E5" s="52">
        <v>16</v>
      </c>
      <c r="F5" s="52">
        <f t="shared" si="0"/>
        <v>6.699999999999999</v>
      </c>
      <c r="G5" s="52">
        <f t="shared" si="1"/>
        <v>6.699999999999999</v>
      </c>
      <c r="H5" s="52">
        <f t="shared" si="2"/>
        <v>0</v>
      </c>
    </row>
    <row r="6" spans="1:8" ht="12.75">
      <c r="A6" s="51"/>
      <c r="B6" s="51"/>
      <c r="C6" s="51"/>
      <c r="D6" s="52">
        <v>8</v>
      </c>
      <c r="E6" s="52">
        <v>16.3</v>
      </c>
      <c r="F6" s="52">
        <f t="shared" si="0"/>
        <v>8.3</v>
      </c>
      <c r="G6" s="52">
        <f t="shared" si="1"/>
        <v>8</v>
      </c>
      <c r="H6" s="52">
        <f t="shared" si="2"/>
        <v>0.3000000000000007</v>
      </c>
    </row>
    <row r="7" spans="1:8" ht="12.75">
      <c r="A7" s="51"/>
      <c r="B7" s="51"/>
      <c r="C7" s="51"/>
      <c r="D7" s="52">
        <v>8</v>
      </c>
      <c r="E7" s="52">
        <v>16</v>
      </c>
      <c r="F7" s="52">
        <f t="shared" si="0"/>
        <v>8</v>
      </c>
      <c r="G7" s="52">
        <f t="shared" si="1"/>
        <v>8</v>
      </c>
      <c r="H7" s="52">
        <f t="shared" si="2"/>
        <v>0</v>
      </c>
    </row>
    <row r="8" spans="1:8" ht="12.75">
      <c r="A8" s="51"/>
      <c r="B8" s="51"/>
      <c r="C8" s="51"/>
      <c r="D8" s="52"/>
      <c r="E8" s="52"/>
      <c r="F8" s="52"/>
      <c r="G8" s="52"/>
      <c r="H8" s="52"/>
    </row>
    <row r="9" spans="1:8" ht="12.75">
      <c r="A9" s="51"/>
      <c r="B9" s="51"/>
      <c r="C9" s="51"/>
      <c r="D9" s="52"/>
      <c r="E9" s="52"/>
      <c r="F9" s="52"/>
      <c r="G9" s="52"/>
      <c r="H9" s="52"/>
    </row>
    <row r="10" spans="4:8" ht="12.75">
      <c r="D10" s="53">
        <v>8</v>
      </c>
      <c r="E10" s="53">
        <v>16</v>
      </c>
      <c r="F10" s="54"/>
      <c r="G10" s="55">
        <f>SUM(G2:G9)</f>
        <v>46.7</v>
      </c>
      <c r="H10" s="55">
        <f>SUM(H2:H9)</f>
        <v>4.840000000000002</v>
      </c>
    </row>
    <row r="11" ht="12.75"/>
    <row r="12" spans="2:9" ht="12.75">
      <c r="B12" s="143" t="s">
        <v>33</v>
      </c>
      <c r="C12" s="143"/>
      <c r="D12" s="143"/>
      <c r="E12" s="143"/>
      <c r="F12" s="143"/>
      <c r="G12" s="143"/>
      <c r="H12" s="143"/>
      <c r="I12" s="143"/>
    </row>
    <row r="13" spans="2:9" ht="12.75">
      <c r="B13" s="143" t="s">
        <v>34</v>
      </c>
      <c r="C13" s="143"/>
      <c r="D13" s="143"/>
      <c r="E13" s="143"/>
      <c r="F13" s="143"/>
      <c r="G13" s="143"/>
      <c r="H13" s="143"/>
      <c r="I13" s="143"/>
    </row>
    <row r="14" ht="12.75"/>
    <row r="15" ht="12.75"/>
    <row r="16" spans="2:11" ht="12.75">
      <c r="B16" s="143" t="s">
        <v>38</v>
      </c>
      <c r="C16" s="143"/>
      <c r="D16" s="143"/>
      <c r="E16" s="143"/>
      <c r="F16" s="143"/>
      <c r="G16" s="143"/>
      <c r="H16" s="143"/>
      <c r="I16" s="143"/>
      <c r="J16" s="143"/>
      <c r="K16" s="143"/>
    </row>
    <row r="17" spans="1:8" ht="12.75">
      <c r="A17" s="48" t="s">
        <v>27</v>
      </c>
      <c r="B17" s="59" t="s">
        <v>35</v>
      </c>
      <c r="C17" s="48" t="s">
        <v>28</v>
      </c>
      <c r="D17" s="57">
        <v>0.3333333333333333</v>
      </c>
      <c r="E17" s="57">
        <v>0.6666666666666666</v>
      </c>
      <c r="F17" s="48" t="s">
        <v>31</v>
      </c>
      <c r="G17" s="48" t="s">
        <v>2</v>
      </c>
      <c r="H17" s="48" t="s">
        <v>32</v>
      </c>
    </row>
    <row r="18" spans="1:8" ht="12.75">
      <c r="A18" s="51"/>
      <c r="B18" s="51"/>
      <c r="C18" s="51"/>
      <c r="D18" s="56">
        <v>0.3333333333333333</v>
      </c>
      <c r="E18" s="56">
        <v>0.6666666666666666</v>
      </c>
      <c r="F18" s="56">
        <f aca="true" t="shared" si="3" ref="F18:F24">E18-D18</f>
        <v>0.3333333333333333</v>
      </c>
      <c r="G18" s="56">
        <f aca="true" t="shared" si="4" ref="G18:G24">IF(F18&gt;$D$17,$D$17,F18)</f>
        <v>0.3333333333333333</v>
      </c>
      <c r="H18" s="56">
        <f aca="true" t="shared" si="5" ref="H18:H24">F18-G18</f>
        <v>0</v>
      </c>
    </row>
    <row r="19" spans="1:8" ht="12.75">
      <c r="A19" s="51"/>
      <c r="B19" s="51"/>
      <c r="C19" s="51"/>
      <c r="D19" s="56">
        <v>0.3958333333333333</v>
      </c>
      <c r="E19" s="56">
        <v>0.6666666666666666</v>
      </c>
      <c r="F19" s="56">
        <f t="shared" si="3"/>
        <v>0.2708333333333333</v>
      </c>
      <c r="G19" s="56">
        <f t="shared" si="4"/>
        <v>0.2708333333333333</v>
      </c>
      <c r="H19" s="56">
        <f t="shared" si="5"/>
        <v>0</v>
      </c>
    </row>
    <row r="20" spans="1:8" ht="12.75">
      <c r="A20" s="51"/>
      <c r="B20" s="51"/>
      <c r="C20" s="51"/>
      <c r="D20" s="56">
        <v>0.3333333333333333</v>
      </c>
      <c r="E20" s="68">
        <v>0.6666666666666666</v>
      </c>
      <c r="F20" s="56">
        <f t="shared" si="3"/>
        <v>0.3333333333333333</v>
      </c>
      <c r="G20" s="56">
        <f t="shared" si="4"/>
        <v>0.3333333333333333</v>
      </c>
      <c r="H20" s="56">
        <f t="shared" si="5"/>
        <v>0</v>
      </c>
    </row>
    <row r="21" spans="1:8" ht="12.75">
      <c r="A21" s="51"/>
      <c r="B21" s="51"/>
      <c r="C21" s="51"/>
      <c r="D21" s="68">
        <v>0.3333333333333333</v>
      </c>
      <c r="E21" s="56">
        <v>0.7013888888888888</v>
      </c>
      <c r="F21" s="56">
        <f t="shared" si="3"/>
        <v>0.3680555555555555</v>
      </c>
      <c r="G21" s="56">
        <f t="shared" si="4"/>
        <v>0.3333333333333333</v>
      </c>
      <c r="H21" s="56">
        <f t="shared" si="5"/>
        <v>0.03472222222222221</v>
      </c>
    </row>
    <row r="22" spans="1:8" ht="12.75">
      <c r="A22" s="51"/>
      <c r="B22" s="51"/>
      <c r="C22" s="51"/>
      <c r="D22" s="56"/>
      <c r="E22" s="56"/>
      <c r="F22" s="56">
        <f t="shared" si="3"/>
        <v>0</v>
      </c>
      <c r="G22" s="56">
        <f t="shared" si="4"/>
        <v>0</v>
      </c>
      <c r="H22" s="56">
        <f t="shared" si="5"/>
        <v>0</v>
      </c>
    </row>
    <row r="23" spans="1:8" ht="12.75">
      <c r="A23" s="51"/>
      <c r="B23" s="51"/>
      <c r="C23" s="51"/>
      <c r="D23" s="56"/>
      <c r="E23" s="56"/>
      <c r="F23" s="56">
        <f t="shared" si="3"/>
        <v>0</v>
      </c>
      <c r="G23" s="56">
        <f t="shared" si="4"/>
        <v>0</v>
      </c>
      <c r="H23" s="56">
        <f t="shared" si="5"/>
        <v>0</v>
      </c>
    </row>
    <row r="24" spans="1:8" ht="12.75">
      <c r="A24" s="51"/>
      <c r="B24" s="51"/>
      <c r="C24" s="51"/>
      <c r="D24" s="56"/>
      <c r="E24" s="56"/>
      <c r="F24" s="56">
        <f t="shared" si="3"/>
        <v>0</v>
      </c>
      <c r="G24" s="56">
        <f t="shared" si="4"/>
        <v>0</v>
      </c>
      <c r="H24" s="56">
        <f t="shared" si="5"/>
        <v>0</v>
      </c>
    </row>
    <row r="25" spans="1:8" ht="12.75">
      <c r="A25" s="51"/>
      <c r="B25" s="51"/>
      <c r="C25" s="51"/>
      <c r="D25" s="56"/>
      <c r="E25" s="56"/>
      <c r="F25" s="56"/>
      <c r="G25" s="56"/>
      <c r="H25" s="56"/>
    </row>
    <row r="26" spans="6:8" ht="12.75">
      <c r="F26" s="49"/>
      <c r="G26" s="55">
        <f>SUM(G18:G25)*24</f>
        <v>30.5</v>
      </c>
      <c r="H26" s="58">
        <f>SUM(H18:H25)</f>
        <v>0.03472222222222221</v>
      </c>
    </row>
    <row r="27" ht="12.75"/>
    <row r="28" spans="2:8" ht="12.75">
      <c r="B28" s="143" t="s">
        <v>36</v>
      </c>
      <c r="C28" s="143"/>
      <c r="D28" s="143"/>
      <c r="E28" s="143"/>
      <c r="F28" s="143"/>
      <c r="G28" s="143"/>
      <c r="H28" s="143"/>
    </row>
    <row r="29" spans="2:8" ht="12.75">
      <c r="B29" s="143" t="s">
        <v>37</v>
      </c>
      <c r="C29" s="143"/>
      <c r="D29" s="143"/>
      <c r="E29" s="143"/>
      <c r="F29" s="143"/>
      <c r="G29" s="143"/>
      <c r="H29" s="143"/>
    </row>
    <row r="30" ht="12.75"/>
    <row r="31" ht="12.75"/>
    <row r="32" ht="12.75"/>
    <row r="33" ht="12.75"/>
  </sheetData>
  <sheetProtection/>
  <conditionalFormatting sqref="G2:G9">
    <cfRule type="cellIs" priority="1" dxfId="24" operator="lessThan" stopIfTrue="1">
      <formula>$D$10</formula>
    </cfRule>
  </conditionalFormatting>
  <conditionalFormatting sqref="G18:G25">
    <cfRule type="cellIs" priority="2" dxfId="24" operator="lessThan" stopIfTrue="1">
      <formula>$D$17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B2:I29"/>
  <sheetViews>
    <sheetView zoomScale="115" zoomScaleNormal="115" zoomScalePageLayoutView="0" workbookViewId="0" topLeftCell="A1">
      <selection activeCell="M9" sqref="M9"/>
    </sheetView>
  </sheetViews>
  <sheetFormatPr defaultColWidth="9.140625" defaultRowHeight="15"/>
  <cols>
    <col min="2" max="2" width="7.8515625" style="31" bestFit="1" customWidth="1"/>
    <col min="3" max="3" width="8.00390625" style="31" bestFit="1" customWidth="1"/>
    <col min="4" max="4" width="8.8515625" style="31" bestFit="1" customWidth="1"/>
    <col min="5" max="5" width="8.421875" style="31" bestFit="1" customWidth="1"/>
    <col min="6" max="6" width="8.00390625" style="31" bestFit="1" customWidth="1"/>
    <col min="7" max="7" width="9.140625" style="31" customWidth="1"/>
    <col min="8" max="8" width="7.140625" style="31" customWidth="1"/>
    <col min="9" max="9" width="6.28125" style="31" bestFit="1" customWidth="1"/>
  </cols>
  <sheetData>
    <row r="1" ht="15"/>
    <row r="2" spans="2:9" ht="15">
      <c r="B2" s="31" t="s">
        <v>0</v>
      </c>
      <c r="C2" s="31" t="s">
        <v>1</v>
      </c>
      <c r="D2" s="32" t="s">
        <v>2</v>
      </c>
      <c r="E2" s="32" t="s">
        <v>3</v>
      </c>
      <c r="F2" s="32" t="s">
        <v>4</v>
      </c>
      <c r="H2" s="31" t="s">
        <v>5</v>
      </c>
      <c r="I2" s="31" t="s">
        <v>6</v>
      </c>
    </row>
    <row r="3" spans="2:9" ht="15">
      <c r="B3" s="33">
        <v>0.3680555555555556</v>
      </c>
      <c r="C3" s="33">
        <v>0.6805555555555555</v>
      </c>
      <c r="D3" s="34">
        <f>MIN(C3,I3)-MAX(B3,H3)</f>
        <v>0.29861111111111105</v>
      </c>
      <c r="E3" s="34">
        <f>H3-MIN(B3,H3)+MAX(C3,I3)-I3</f>
        <v>0.01388888888888884</v>
      </c>
      <c r="F3" s="34">
        <f>C3-B3</f>
        <v>0.3124999999999999</v>
      </c>
      <c r="H3" s="33">
        <v>0.3333333333333333</v>
      </c>
      <c r="I3" s="33">
        <v>0.6666666666666666</v>
      </c>
    </row>
    <row r="4" ht="15.75" thickBot="1"/>
    <row r="5" spans="2:4" ht="15">
      <c r="B5" s="35">
        <v>0</v>
      </c>
      <c r="C5" s="36"/>
      <c r="D5" s="37"/>
    </row>
    <row r="6" spans="2:4" ht="15">
      <c r="B6" s="38">
        <v>0.041666666666666664</v>
      </c>
      <c r="C6" s="39"/>
      <c r="D6" s="40"/>
    </row>
    <row r="7" spans="2:6" ht="15">
      <c r="B7" s="38">
        <v>0.0833333333333333</v>
      </c>
      <c r="C7" s="39"/>
      <c r="D7" s="40"/>
      <c r="F7" s="41" t="s">
        <v>20</v>
      </c>
    </row>
    <row r="8" spans="2:6" ht="15">
      <c r="B8" s="38">
        <v>0.125</v>
      </c>
      <c r="C8" s="39"/>
      <c r="D8" s="40"/>
      <c r="F8" s="42" t="s">
        <v>21</v>
      </c>
    </row>
    <row r="9" spans="2:6" ht="15">
      <c r="B9" s="38">
        <v>0.166666666666667</v>
      </c>
      <c r="C9" s="39"/>
      <c r="D9" s="40"/>
      <c r="F9" s="41" t="s">
        <v>9</v>
      </c>
    </row>
    <row r="10" spans="2:4" ht="15">
      <c r="B10" s="38">
        <v>0.208333333333333</v>
      </c>
      <c r="C10" s="39"/>
      <c r="D10" s="40"/>
    </row>
    <row r="11" spans="2:4" ht="15">
      <c r="B11" s="38">
        <v>0.25</v>
      </c>
      <c r="C11" s="39"/>
      <c r="D11" s="40"/>
    </row>
    <row r="12" spans="2:4" ht="15">
      <c r="B12" s="38">
        <v>0.291666666666667</v>
      </c>
      <c r="C12" s="39"/>
      <c r="D12" s="40"/>
    </row>
    <row r="13" spans="2:4" ht="15">
      <c r="B13" s="38">
        <v>0.333333333333333</v>
      </c>
      <c r="C13" s="39"/>
      <c r="D13" s="40"/>
    </row>
    <row r="14" spans="2:7" ht="15">
      <c r="B14" s="38">
        <v>0.375</v>
      </c>
      <c r="C14" s="39"/>
      <c r="D14" s="40"/>
      <c r="F14" s="43" t="s">
        <v>22</v>
      </c>
      <c r="G14" s="33"/>
    </row>
    <row r="15" spans="2:6" ht="15">
      <c r="B15" s="38">
        <v>0.416666666666667</v>
      </c>
      <c r="C15" s="39"/>
      <c r="D15" s="40"/>
      <c r="F15" s="44" t="s">
        <v>23</v>
      </c>
    </row>
    <row r="16" spans="2:4" ht="15">
      <c r="B16" s="38">
        <v>0.458333333333333</v>
      </c>
      <c r="C16" s="39"/>
      <c r="D16" s="40"/>
    </row>
    <row r="17" spans="2:6" ht="15">
      <c r="B17" s="38">
        <v>0.5</v>
      </c>
      <c r="C17" s="39"/>
      <c r="D17" s="40"/>
      <c r="F17" s="43" t="s">
        <v>24</v>
      </c>
    </row>
    <row r="18" spans="2:6" ht="15">
      <c r="B18" s="38">
        <v>0.541666666666667</v>
      </c>
      <c r="C18" s="39"/>
      <c r="D18" s="40"/>
      <c r="F18" s="44" t="s">
        <v>25</v>
      </c>
    </row>
    <row r="19" spans="2:6" ht="15">
      <c r="B19" s="38">
        <v>0.583333333333333</v>
      </c>
      <c r="C19" s="39"/>
      <c r="D19" s="40"/>
      <c r="F19" s="42"/>
    </row>
    <row r="20" spans="2:4" ht="15">
      <c r="B20" s="38">
        <v>0.625</v>
      </c>
      <c r="C20" s="39"/>
      <c r="D20" s="40"/>
    </row>
    <row r="21" spans="2:4" ht="15">
      <c r="B21" s="38">
        <v>0.666666666666667</v>
      </c>
      <c r="C21" s="39"/>
      <c r="D21" s="40"/>
    </row>
    <row r="22" spans="2:4" ht="15">
      <c r="B22" s="38">
        <v>0.708333333333333</v>
      </c>
      <c r="C22" s="39"/>
      <c r="D22" s="40"/>
    </row>
    <row r="23" spans="2:4" ht="15">
      <c r="B23" s="38">
        <v>0.75</v>
      </c>
      <c r="C23" s="39"/>
      <c r="D23" s="40"/>
    </row>
    <row r="24" spans="2:4" ht="15">
      <c r="B24" s="38">
        <v>0.791666666666667</v>
      </c>
      <c r="C24" s="39"/>
      <c r="D24" s="40"/>
    </row>
    <row r="25" spans="2:4" ht="15">
      <c r="B25" s="38">
        <v>0.833333333333333</v>
      </c>
      <c r="C25" s="39"/>
      <c r="D25" s="40"/>
    </row>
    <row r="26" spans="2:4" ht="15">
      <c r="B26" s="38">
        <v>0.875</v>
      </c>
      <c r="C26" s="39"/>
      <c r="D26" s="40"/>
    </row>
    <row r="27" spans="2:4" ht="15">
      <c r="B27" s="38">
        <v>0.916666666666667</v>
      </c>
      <c r="C27" s="39"/>
      <c r="D27" s="40"/>
    </row>
    <row r="28" spans="2:4" ht="15.75" thickBot="1">
      <c r="B28" s="45">
        <v>0.958333333333333</v>
      </c>
      <c r="C28" s="46"/>
      <c r="D28" s="47"/>
    </row>
    <row r="29" spans="3:4" ht="15">
      <c r="C29" s="31" t="s">
        <v>2</v>
      </c>
      <c r="D29" s="31" t="s">
        <v>26</v>
      </c>
    </row>
  </sheetData>
  <sheetProtection/>
  <conditionalFormatting sqref="C5">
    <cfRule type="expression" priority="1" dxfId="25" stopIfTrue="1">
      <formula>AND(B5&gt;=$H$3,B5&lt;=$I$3)</formula>
    </cfRule>
  </conditionalFormatting>
  <conditionalFormatting sqref="C6:C28">
    <cfRule type="expression" priority="2" dxfId="25" stopIfTrue="1">
      <formula>AND(B6&gt;=$H$3,B6&lt;=$I$3)</formula>
    </cfRule>
  </conditionalFormatting>
  <conditionalFormatting sqref="D5:D28">
    <cfRule type="expression" priority="3" dxfId="0" stopIfTrue="1">
      <formula>AND(B5&gt;=$B$3,B5&lt;=$C$3)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e-TIM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Jovan Timotijevic</dc:creator>
  <cp:keywords/>
  <dc:description/>
  <cp:lastModifiedBy>Dejan</cp:lastModifiedBy>
  <cp:lastPrinted>2008-07-28T09:48:55Z</cp:lastPrinted>
  <dcterms:created xsi:type="dcterms:W3CDTF">2008-07-26T20:25:39Z</dcterms:created>
  <dcterms:modified xsi:type="dcterms:W3CDTF">2008-07-28T22:14:33Z</dcterms:modified>
  <cp:category/>
  <cp:version/>
  <cp:contentType/>
  <cp:contentStatus/>
</cp:coreProperties>
</file>