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506" windowWidth="15480" windowHeight="11640" activeTab="0"/>
  </bookViews>
  <sheets>
    <sheet name="Sheet1" sheetId="1" r:id="rId1"/>
    <sheet name="Sheet2" sheetId="2" r:id="rId2"/>
    <sheet name="Sheet3" sheetId="3" r:id="rId3"/>
    <sheet name="Compatibility Report" sheetId="4" r:id="rId4"/>
    <sheet name="Ivek33" sheetId="5" r:id="rId5"/>
    <sheet name="timmy" sheetId="6" r:id="rId6"/>
  </sheets>
  <definedNames/>
  <calcPr fullCalcOnLoad="1"/>
</workbook>
</file>

<file path=xl/comments1.xml><?xml version="1.0" encoding="utf-8"?>
<comments xmlns="http://schemas.openxmlformats.org/spreadsheetml/2006/main">
  <authors>
    <author>Dejan</author>
    <author>admin</author>
  </authors>
  <commentList>
    <comment ref="I19" authorId="0">
      <text>
        <r>
          <rPr>
            <sz val="8"/>
            <rFont val="Tahoma"/>
            <family val="0"/>
          </rPr>
          <t xml:space="preserve">
za subotu i nedelju ostaje prazno mesto da ne bi punio kolonu E</t>
        </r>
      </text>
    </comment>
    <comment ref="E17" authorId="1">
      <text>
        <r>
          <rPr>
            <b/>
            <sz val="8"/>
            <rFont val="Tahoma"/>
            <family val="0"/>
          </rPr>
          <t>admin:</t>
        </r>
        <r>
          <rPr>
            <sz val="8"/>
            <rFont val="Tahoma"/>
            <family val="0"/>
          </rPr>
          <t xml:space="preserve">
DVA uvjeta IF / AND
=IF(AND(D17&gt;0;G17&gt;=$I$5);$I$5;G17)</t>
        </r>
      </text>
    </comment>
    <comment ref="E15" authorId="1">
      <text>
        <r>
          <rPr>
            <b/>
            <sz val="8"/>
            <rFont val="Tahoma"/>
            <family val="0"/>
          </rPr>
          <t>admin:</t>
        </r>
        <r>
          <rPr>
            <sz val="8"/>
            <rFont val="Tahoma"/>
            <family val="0"/>
          </rPr>
          <t xml:space="preserve">
Conditional Formating
Ako je broj sati manji od redovnih 8 tada je broj crvene boje</t>
        </r>
      </text>
    </comment>
  </commentList>
</comments>
</file>

<file path=xl/comments5.xml><?xml version="1.0" encoding="utf-8"?>
<comments xmlns="http://schemas.openxmlformats.org/spreadsheetml/2006/main">
  <authors>
    <author>admin</author>
  </authors>
  <commentList>
    <comment ref="D17" authorId="0">
      <text>
        <r>
          <rPr>
            <b/>
            <sz val="8"/>
            <rFont val="Tahoma"/>
            <family val="0"/>
          </rPr>
          <t>admin:</t>
        </r>
        <r>
          <rPr>
            <sz val="8"/>
            <rFont val="Tahoma"/>
            <family val="0"/>
          </rPr>
          <t xml:space="preserve">
dolazak na posao
! Ne brisati !</t>
        </r>
      </text>
    </comment>
    <comment ref="E17" authorId="0">
      <text>
        <r>
          <rPr>
            <b/>
            <sz val="8"/>
            <rFont val="Tahoma"/>
            <family val="0"/>
          </rPr>
          <t>admin:</t>
        </r>
        <r>
          <rPr>
            <sz val="8"/>
            <rFont val="Tahoma"/>
            <family val="0"/>
          </rPr>
          <t xml:space="preserve">
odlazak na posao
! Ne brisati !</t>
        </r>
      </text>
    </comment>
    <comment ref="G26" authorId="0">
      <text>
        <r>
          <rPr>
            <b/>
            <sz val="8"/>
            <rFont val="Tahoma"/>
            <family val="0"/>
          </rPr>
          <t>admin:</t>
        </r>
        <r>
          <rPr>
            <sz val="8"/>
            <rFont val="Tahoma"/>
            <family val="0"/>
          </rPr>
          <t xml:space="preserve">
Neispravno zbraja sate ?</t>
        </r>
      </text>
    </comment>
  </commentList>
</comments>
</file>

<file path=xl/comments6.xml><?xml version="1.0" encoding="utf-8"?>
<comments xmlns="http://schemas.openxmlformats.org/spreadsheetml/2006/main">
  <authors>
    <author>admin</author>
  </authors>
  <commentList>
    <comment ref="D3" authorId="0">
      <text>
        <r>
          <rPr>
            <b/>
            <sz val="8"/>
            <rFont val="Tahoma"/>
            <family val="0"/>
          </rPr>
          <t>Ivek33:</t>
        </r>
        <r>
          <rPr>
            <sz val="8"/>
            <rFont val="Tahoma"/>
            <family val="0"/>
          </rPr>
          <t xml:space="preserve">
meni ovo ne štima.
1. ako je u pitanju raspon radnog vremena onda štima
2. ako je u pitanju radno vrijeme za iznos broja sati onda ne štima, redovni sati su uvijek 8 a sve preko su prekovremeni ;-)</t>
        </r>
      </text>
    </comment>
  </commentList>
</comments>
</file>

<file path=xl/sharedStrings.xml><?xml version="1.0" encoding="utf-8"?>
<sst xmlns="http://schemas.openxmlformats.org/spreadsheetml/2006/main" count="85" uniqueCount="46">
  <si>
    <t>Dolazak</t>
  </si>
  <si>
    <t>Odlazak</t>
  </si>
  <si>
    <t>Redovno</t>
  </si>
  <si>
    <t>Prekovr.</t>
  </si>
  <si>
    <t>Ukupno</t>
  </si>
  <si>
    <t>Poc</t>
  </si>
  <si>
    <t>Kraj</t>
  </si>
  <si>
    <t>D3: =MIN(C3,I3)-MAX(B3,H3)</t>
  </si>
  <si>
    <t>E3: =H3-MIN(B3,H3)+MAX(C3,I3)-I3</t>
  </si>
  <si>
    <t>F3: =C3-B3</t>
  </si>
  <si>
    <t>Compatibility Report for RadnoVreme 2.xls</t>
  </si>
  <si>
    <t>Run on 26.7.2008 23:38</t>
  </si>
  <si>
    <t>The following features in this workbook are not supported by earlier versions of Excel. These features may be lost or degraded when you save this workbook in an earlier file format.</t>
  </si>
  <si>
    <t>Significant loss of functionality</t>
  </si>
  <si>
    <t># of occurrences</t>
  </si>
  <si>
    <t>Some cells contain conditional formatting with the 'Stop if True' option cleared. Earlier versions of Excel do not recognize this option and will stop after the first true condition.</t>
  </si>
  <si>
    <t>'Sheet1'!C5:D28</t>
  </si>
  <si>
    <t>utorak</t>
  </si>
  <si>
    <t>sreda</t>
  </si>
  <si>
    <t>četvrtak</t>
  </si>
  <si>
    <t>petak</t>
  </si>
  <si>
    <t>subota</t>
  </si>
  <si>
    <t>nedelja</t>
  </si>
  <si>
    <t>Mesec Juli</t>
  </si>
  <si>
    <t>Dan</t>
  </si>
  <si>
    <t>ponedeljak</t>
  </si>
  <si>
    <t>Petar Petrović</t>
  </si>
  <si>
    <t>D3: =MIN(C3;I3)-MAX(B3;H3)</t>
  </si>
  <si>
    <t>E3: =H3-MIN(B3;H3)+MAX(C3;I3)-I3</t>
  </si>
  <si>
    <t>ove ćelije obojano PLAVO su formatirane kao Conditional Formating ( Uvjetno oblikovanje )</t>
  </si>
  <si>
    <t>=AND(B5&gt;=$B$3;B5&lt;=$C$3)</t>
  </si>
  <si>
    <t>ove ćelije obojano ŽUTO su formatirane kao Conditional Formating ( Uvjetno oblikovanje )</t>
  </si>
  <si>
    <t>=AND(B5&gt;=$H$3;B5&lt;=$I$3)</t>
  </si>
  <si>
    <t>Radnik</t>
  </si>
  <si>
    <t>RB</t>
  </si>
  <si>
    <t>datum</t>
  </si>
  <si>
    <t>DOLAZAK</t>
  </si>
  <si>
    <t>ODLAZAK</t>
  </si>
  <si>
    <t>Radnih sati</t>
  </si>
  <si>
    <t>Prekovremeno</t>
  </si>
  <si>
    <t>Conditional Formating</t>
  </si>
  <si>
    <t>crveno će označiti broj sati radnika koji nije ispunio normu od 8 sati taj dan</t>
  </si>
  <si>
    <t>dan</t>
  </si>
  <si>
    <t>Umjesto riječi naslova Dolazak i Odlazak mogu se premjestiti ćelije koje sadrže</t>
  </si>
  <si>
    <t>sat dolaska i sat odlaska 8 i 16</t>
  </si>
  <si>
    <t>U tablici ispod sati se unose na način: SAT =&gt; DVOTOČKA =&gt; MINUTE , ćelije su formatirane kao "h:mm"</t>
  </si>
</sst>
</file>

<file path=xl/styles.xml><?xml version="1.0" encoding="utf-8"?>
<styleSheet xmlns="http://schemas.openxmlformats.org/spreadsheetml/2006/main">
  <numFmts count="3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81A]dd\.\ mmmm\ yyyy"/>
    <numFmt numFmtId="181" formatCode="0.00;[Red]0.00"/>
    <numFmt numFmtId="182" formatCode="dd/\ mm/\ yy;@"/>
    <numFmt numFmtId="183" formatCode="d/m/yyyy;@"/>
    <numFmt numFmtId="184" formatCode="d/m/yy;@"/>
    <numFmt numFmtId="185" formatCode="h:mm;@"/>
    <numFmt numFmtId="186" formatCode="0.0"/>
    <numFmt numFmtId="187" formatCode="[$-F400]h:mm:ss\ AM/PM"/>
  </numFmts>
  <fonts count="35">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6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4"/>
      <color indexed="8"/>
      <name val="Calibri"/>
      <family val="2"/>
    </font>
    <font>
      <sz val="14"/>
      <color indexed="8"/>
      <name val="Calibri"/>
      <family val="2"/>
    </font>
    <font>
      <sz val="8"/>
      <name val="Tahoma"/>
      <family val="0"/>
    </font>
    <font>
      <sz val="11"/>
      <color indexed="12"/>
      <name val="Calibri"/>
      <family val="2"/>
    </font>
    <font>
      <sz val="8"/>
      <name val="Calibri"/>
      <family val="2"/>
    </font>
    <font>
      <sz val="10"/>
      <color indexed="8"/>
      <name val="Arial"/>
      <family val="2"/>
    </font>
    <font>
      <sz val="11"/>
      <color indexed="14"/>
      <name val="Calibri"/>
      <family val="2"/>
    </font>
    <font>
      <sz val="10"/>
      <name val="Verdana"/>
      <family val="0"/>
    </font>
    <font>
      <sz val="8"/>
      <name val="Verdana"/>
      <family val="0"/>
    </font>
    <font>
      <sz val="10"/>
      <color indexed="12"/>
      <name val="Verdana"/>
      <family val="0"/>
    </font>
    <font>
      <sz val="10"/>
      <color indexed="14"/>
      <name val="Verdana"/>
      <family val="0"/>
    </font>
    <font>
      <b/>
      <sz val="8"/>
      <name val="Tahoma"/>
      <family val="0"/>
    </font>
    <font>
      <sz val="10"/>
      <color indexed="10"/>
      <name val="Verdana"/>
      <family val="0"/>
    </font>
    <font>
      <b/>
      <sz val="11"/>
      <color indexed="17"/>
      <name val="Calibri"/>
      <family val="2"/>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color indexed="63"/>
      </left>
      <right style="thin"/>
      <top style="medium"/>
      <bottom style="thin"/>
    </border>
    <border>
      <left style="medium"/>
      <right style="medium"/>
      <top style="thin"/>
      <bottom style="thin"/>
    </border>
    <border>
      <left>
        <color indexed="63"/>
      </left>
      <right style="thin"/>
      <top style="thin"/>
      <bottom style="thin"/>
    </border>
    <border>
      <left style="medium"/>
      <right style="medium"/>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0" fontId="5"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27" fillId="0" borderId="0">
      <alignment/>
      <protection/>
    </xf>
    <xf numFmtId="0" fontId="15"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1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90">
    <xf numFmtId="0" fontId="0" fillId="0" borderId="0" xfId="0" applyAlignment="1">
      <alignment/>
    </xf>
    <xf numFmtId="0" fontId="17" fillId="0" borderId="0" xfId="0" applyNumberFormat="1" applyFont="1" applyAlignment="1">
      <alignment vertical="top" wrapText="1"/>
    </xf>
    <xf numFmtId="0" fontId="17"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17" fillId="0" borderId="0" xfId="0" applyFont="1" applyAlignment="1">
      <alignment horizontal="center" vertical="top" wrapText="1"/>
    </xf>
    <xf numFmtId="0" fontId="0" fillId="0" borderId="0" xfId="0" applyAlignment="1">
      <alignment horizontal="center" vertical="top" wrapText="1"/>
    </xf>
    <xf numFmtId="0" fontId="17"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4" xfId="0" applyBorder="1" applyAlignment="1">
      <alignment horizontal="center" vertical="top" wrapText="1"/>
    </xf>
    <xf numFmtId="0" fontId="0" fillId="0" borderId="13" xfId="0" applyBorder="1" applyAlignment="1">
      <alignment horizontal="center" vertical="top" wrapText="1"/>
    </xf>
    <xf numFmtId="0" fontId="11" fillId="0" borderId="15" xfId="48" applyNumberFormat="1" applyBorder="1" applyAlignment="1" applyProtection="1">
      <alignment horizontal="center" vertical="top" wrapText="1"/>
      <protection/>
    </xf>
    <xf numFmtId="2" fontId="0" fillId="0" borderId="0" xfId="0" applyNumberFormat="1" applyAlignment="1">
      <alignment horizontal="center"/>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horizontal="left"/>
    </xf>
    <xf numFmtId="2" fontId="0" fillId="0" borderId="0" xfId="0" applyNumberFormat="1" applyBorder="1" applyAlignment="1">
      <alignment/>
    </xf>
    <xf numFmtId="2" fontId="0" fillId="0" borderId="0" xfId="0" applyNumberFormat="1" applyBorder="1" applyAlignment="1">
      <alignment horizontal="center"/>
    </xf>
    <xf numFmtId="2" fontId="17" fillId="0" borderId="16" xfId="0" applyNumberFormat="1" applyFont="1" applyBorder="1" applyAlignment="1">
      <alignment/>
    </xf>
    <xf numFmtId="2" fontId="17" fillId="0" borderId="17" xfId="0" applyNumberFormat="1" applyFont="1" applyBorder="1" applyAlignment="1">
      <alignment horizontal="center"/>
    </xf>
    <xf numFmtId="2" fontId="0" fillId="0" borderId="18" xfId="0" applyNumberFormat="1" applyBorder="1" applyAlignment="1">
      <alignment/>
    </xf>
    <xf numFmtId="2" fontId="0" fillId="0" borderId="19" xfId="0" applyNumberFormat="1" applyBorder="1" applyAlignment="1">
      <alignment horizontal="center"/>
    </xf>
    <xf numFmtId="2" fontId="0" fillId="0" borderId="20" xfId="0" applyNumberFormat="1" applyBorder="1" applyAlignment="1">
      <alignment horizontal="center"/>
    </xf>
    <xf numFmtId="2" fontId="0" fillId="0" borderId="21" xfId="0" applyNumberFormat="1" applyBorder="1" applyAlignment="1">
      <alignment/>
    </xf>
    <xf numFmtId="184" fontId="0" fillId="0" borderId="22" xfId="0" applyNumberFormat="1" applyBorder="1" applyAlignment="1">
      <alignment horizontal="center"/>
    </xf>
    <xf numFmtId="2" fontId="0" fillId="0" borderId="22" xfId="0" applyNumberFormat="1" applyBorder="1" applyAlignment="1">
      <alignment horizontal="center"/>
    </xf>
    <xf numFmtId="2" fontId="0" fillId="0" borderId="23" xfId="0" applyNumberFormat="1" applyBorder="1" applyAlignment="1">
      <alignment horizontal="center"/>
    </xf>
    <xf numFmtId="2" fontId="0" fillId="20" borderId="21" xfId="0" applyNumberFormat="1" applyFill="1" applyBorder="1" applyAlignment="1">
      <alignment/>
    </xf>
    <xf numFmtId="184" fontId="19" fillId="0" borderId="22" xfId="0" applyNumberFormat="1" applyFont="1" applyBorder="1" applyAlignment="1">
      <alignment horizontal="center"/>
    </xf>
    <xf numFmtId="2" fontId="19" fillId="0" borderId="22" xfId="0" applyNumberFormat="1" applyFont="1" applyBorder="1" applyAlignment="1">
      <alignment horizontal="center"/>
    </xf>
    <xf numFmtId="2" fontId="18" fillId="20" borderId="21" xfId="0" applyNumberFormat="1" applyFont="1" applyFill="1" applyBorder="1" applyAlignment="1">
      <alignment/>
    </xf>
    <xf numFmtId="184" fontId="18" fillId="20" borderId="22" xfId="0" applyNumberFormat="1" applyFont="1" applyFill="1" applyBorder="1" applyAlignment="1">
      <alignment horizontal="center"/>
    </xf>
    <xf numFmtId="2" fontId="18" fillId="20" borderId="22" xfId="0" applyNumberFormat="1" applyFont="1" applyFill="1" applyBorder="1" applyAlignment="1">
      <alignment horizontal="center"/>
    </xf>
    <xf numFmtId="2" fontId="18" fillId="20" borderId="23" xfId="0" applyNumberFormat="1" applyFont="1" applyFill="1" applyBorder="1" applyAlignment="1">
      <alignment horizontal="center"/>
    </xf>
    <xf numFmtId="2" fontId="0" fillId="0" borderId="21" xfId="0" applyNumberFormat="1" applyFill="1" applyBorder="1" applyAlignment="1">
      <alignment/>
    </xf>
    <xf numFmtId="184" fontId="0" fillId="0" borderId="22" xfId="0" applyNumberFormat="1" applyFill="1" applyBorder="1" applyAlignment="1">
      <alignment horizontal="center"/>
    </xf>
    <xf numFmtId="2" fontId="0" fillId="0" borderId="22" xfId="0" applyNumberFormat="1" applyFill="1" applyBorder="1" applyAlignment="1">
      <alignment horizontal="center"/>
    </xf>
    <xf numFmtId="2" fontId="0" fillId="0" borderId="23" xfId="0" applyNumberFormat="1" applyFill="1" applyBorder="1" applyAlignment="1">
      <alignment horizontal="center"/>
    </xf>
    <xf numFmtId="2" fontId="0" fillId="0" borderId="24" xfId="0" applyNumberFormat="1" applyBorder="1" applyAlignment="1">
      <alignment/>
    </xf>
    <xf numFmtId="184" fontId="0" fillId="0" borderId="25" xfId="0" applyNumberFormat="1" applyBorder="1" applyAlignment="1">
      <alignment horizontal="center"/>
    </xf>
    <xf numFmtId="2" fontId="0" fillId="0" borderId="25" xfId="0" applyNumberFormat="1" applyBorder="1" applyAlignment="1">
      <alignment horizontal="center"/>
    </xf>
    <xf numFmtId="2" fontId="0" fillId="0" borderId="25" xfId="0" applyNumberFormat="1" applyBorder="1" applyAlignment="1">
      <alignment/>
    </xf>
    <xf numFmtId="2" fontId="0" fillId="0" borderId="26" xfId="0" applyNumberFormat="1" applyBorder="1" applyAlignment="1">
      <alignment horizontal="center"/>
    </xf>
    <xf numFmtId="2" fontId="0" fillId="20" borderId="22" xfId="0" applyNumberFormat="1" applyFill="1" applyBorder="1" applyAlignment="1">
      <alignment horizontal="center"/>
    </xf>
    <xf numFmtId="2" fontId="23" fillId="0" borderId="22" xfId="0" applyNumberFormat="1" applyFont="1" applyBorder="1" applyAlignment="1">
      <alignment horizontal="center"/>
    </xf>
    <xf numFmtId="0" fontId="0" fillId="0" borderId="0" xfId="0" applyAlignment="1">
      <alignment horizontal="center"/>
    </xf>
    <xf numFmtId="0" fontId="0" fillId="0" borderId="22" xfId="0" applyBorder="1" applyAlignment="1">
      <alignment horizontal="center"/>
    </xf>
    <xf numFmtId="20" fontId="0" fillId="0" borderId="0" xfId="0" applyNumberFormat="1" applyAlignment="1">
      <alignment horizontal="center"/>
    </xf>
    <xf numFmtId="20" fontId="0" fillId="4" borderId="22" xfId="0" applyNumberFormat="1" applyFill="1" applyBorder="1" applyAlignment="1">
      <alignment horizontal="center"/>
    </xf>
    <xf numFmtId="20" fontId="0" fillId="0" borderId="27" xfId="0" applyNumberFormat="1" applyBorder="1" applyAlignment="1">
      <alignment horizontal="center"/>
    </xf>
    <xf numFmtId="20" fontId="0" fillId="0" borderId="28" xfId="0" applyNumberFormat="1" applyBorder="1" applyAlignment="1">
      <alignment horizontal="center"/>
    </xf>
    <xf numFmtId="0" fontId="0" fillId="0" borderId="20" xfId="0" applyBorder="1" applyAlignment="1">
      <alignment horizontal="center"/>
    </xf>
    <xf numFmtId="20" fontId="0" fillId="0" borderId="29" xfId="0" applyNumberFormat="1" applyBorder="1" applyAlignment="1">
      <alignment horizontal="center"/>
    </xf>
    <xf numFmtId="20" fontId="0" fillId="0" borderId="30" xfId="0" applyNumberFormat="1" applyBorder="1" applyAlignment="1">
      <alignment horizontal="center"/>
    </xf>
    <xf numFmtId="0" fontId="0" fillId="0" borderId="23" xfId="0" applyBorder="1" applyAlignment="1">
      <alignment horizontal="center"/>
    </xf>
    <xf numFmtId="0" fontId="0" fillId="0" borderId="0" xfId="0" applyAlignment="1">
      <alignment/>
    </xf>
    <xf numFmtId="0" fontId="0" fillId="0" borderId="0" xfId="0" applyAlignment="1">
      <alignment horizontal="left"/>
    </xf>
    <xf numFmtId="0" fontId="25" fillId="0" borderId="0" xfId="0" applyFont="1" applyAlignment="1">
      <alignment horizontal="left"/>
    </xf>
    <xf numFmtId="0" fontId="26" fillId="0" borderId="0" xfId="0" applyFont="1" applyAlignment="1" quotePrefix="1">
      <alignment horizontal="left"/>
    </xf>
    <xf numFmtId="20" fontId="0" fillId="0" borderId="31" xfId="0" applyNumberFormat="1" applyBorder="1" applyAlignment="1">
      <alignment horizontal="center"/>
    </xf>
    <xf numFmtId="20" fontId="0" fillId="0" borderId="32" xfId="0" applyNumberFormat="1" applyBorder="1" applyAlignment="1">
      <alignment horizontal="center"/>
    </xf>
    <xf numFmtId="0" fontId="0" fillId="0" borderId="26" xfId="0" applyBorder="1" applyAlignment="1">
      <alignment horizontal="center"/>
    </xf>
    <xf numFmtId="0" fontId="27" fillId="24" borderId="22" xfId="53" applyFill="1" applyBorder="1" applyAlignment="1">
      <alignment horizontal="center"/>
      <protection/>
    </xf>
    <xf numFmtId="20" fontId="27" fillId="0" borderId="0" xfId="53" applyNumberFormat="1">
      <alignment/>
      <protection/>
    </xf>
    <xf numFmtId="0" fontId="27" fillId="0" borderId="0" xfId="53">
      <alignment/>
      <protection/>
    </xf>
    <xf numFmtId="0" fontId="27" fillId="0" borderId="22" xfId="53" applyBorder="1">
      <alignment/>
      <protection/>
    </xf>
    <xf numFmtId="2" fontId="27" fillId="0" borderId="22" xfId="53" applyNumberFormat="1" applyBorder="1">
      <alignment/>
      <protection/>
    </xf>
    <xf numFmtId="2" fontId="29" fillId="22" borderId="22" xfId="53" applyNumberFormat="1" applyFont="1" applyFill="1" applyBorder="1">
      <alignment/>
      <protection/>
    </xf>
    <xf numFmtId="0" fontId="27" fillId="0" borderId="0" xfId="53" applyNumberFormat="1">
      <alignment/>
      <protection/>
    </xf>
    <xf numFmtId="2" fontId="27" fillId="25" borderId="22" xfId="53" applyNumberFormat="1" applyFill="1" applyBorder="1">
      <alignment/>
      <protection/>
    </xf>
    <xf numFmtId="0" fontId="30" fillId="0" borderId="0" xfId="53" applyFont="1">
      <alignment/>
      <protection/>
    </xf>
    <xf numFmtId="20" fontId="27" fillId="0" borderId="22" xfId="53" applyNumberFormat="1" applyBorder="1">
      <alignment/>
      <protection/>
    </xf>
    <xf numFmtId="20" fontId="29" fillId="22" borderId="22" xfId="53" applyNumberFormat="1" applyFont="1" applyFill="1" applyBorder="1">
      <alignment/>
      <protection/>
    </xf>
    <xf numFmtId="20" fontId="27" fillId="25" borderId="22" xfId="53" applyNumberFormat="1" applyFill="1" applyBorder="1">
      <alignment/>
      <protection/>
    </xf>
    <xf numFmtId="0" fontId="27" fillId="24" borderId="22" xfId="53" applyFont="1" applyFill="1" applyBorder="1" applyAlignment="1">
      <alignment horizontal="center"/>
      <protection/>
    </xf>
    <xf numFmtId="0" fontId="32" fillId="0" borderId="0" xfId="53" applyFont="1">
      <alignment/>
      <protection/>
    </xf>
    <xf numFmtId="2" fontId="20" fillId="20" borderId="33" xfId="0" applyNumberFormat="1" applyFont="1" applyFill="1" applyBorder="1" applyAlignment="1">
      <alignment horizontal="center" vertical="center"/>
    </xf>
    <xf numFmtId="2" fontId="21" fillId="20" borderId="34" xfId="0" applyNumberFormat="1" applyFont="1" applyFill="1" applyBorder="1" applyAlignment="1">
      <alignment horizontal="center" vertical="center"/>
    </xf>
    <xf numFmtId="2" fontId="21" fillId="20" borderId="35" xfId="0" applyNumberFormat="1" applyFont="1" applyFill="1" applyBorder="1" applyAlignment="1">
      <alignment horizontal="center" vertical="center"/>
    </xf>
    <xf numFmtId="2" fontId="21" fillId="20" borderId="36" xfId="0" applyNumberFormat="1" applyFont="1" applyFill="1" applyBorder="1" applyAlignment="1">
      <alignment horizontal="center" vertical="center"/>
    </xf>
    <xf numFmtId="2" fontId="21" fillId="20" borderId="37" xfId="0" applyNumberFormat="1" applyFont="1" applyFill="1" applyBorder="1" applyAlignment="1">
      <alignment horizontal="center" vertical="center"/>
    </xf>
    <xf numFmtId="2" fontId="21" fillId="20" borderId="38" xfId="0" applyNumberFormat="1" applyFont="1" applyFill="1" applyBorder="1" applyAlignment="1">
      <alignment horizontal="center" vertical="center"/>
    </xf>
    <xf numFmtId="20" fontId="7" fillId="0" borderId="22" xfId="0" applyNumberFormat="1" applyFont="1" applyBorder="1" applyAlignment="1">
      <alignment horizontal="center"/>
    </xf>
    <xf numFmtId="20" fontId="33" fillId="0" borderId="17" xfId="0" applyNumberFormat="1" applyFont="1" applyBorder="1" applyAlignment="1">
      <alignment horizontal="center"/>
    </xf>
    <xf numFmtId="20" fontId="33" fillId="0" borderId="39" xfId="0" applyNumberFormat="1" applyFont="1" applyBorder="1" applyAlignment="1">
      <alignment horizontal="center"/>
    </xf>
    <xf numFmtId="2" fontId="7" fillId="20" borderId="22" xfId="0" applyNumberFormat="1"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Input" xfId="49"/>
    <cellStyle name="Linked Cell" xfId="50"/>
    <cellStyle name="Neutral" xfId="51"/>
    <cellStyle name="Note" xfId="52"/>
    <cellStyle name="Obično_Knjiga1" xfId="53"/>
    <cellStyle name="Output" xfId="54"/>
    <cellStyle name="Percent" xfId="55"/>
    <cellStyle name="Followed Hyperlink" xfId="56"/>
    <cellStyle name="Title" xfId="57"/>
    <cellStyle name="Total" xfId="58"/>
    <cellStyle name="Currency" xfId="59"/>
    <cellStyle name="Currency [0]" xfId="60"/>
    <cellStyle name="Warning Text" xfId="61"/>
    <cellStyle name="Comma" xfId="62"/>
    <cellStyle name="Comma [0]" xfId="63"/>
  </cellStyles>
  <dxfs count="5">
    <dxf>
      <fill>
        <patternFill>
          <bgColor theme="3" tint="0.3999499976634979"/>
        </patternFill>
      </fill>
    </dxf>
    <dxf>
      <font>
        <color auto="1"/>
      </font>
      <fill>
        <patternFill>
          <bgColor rgb="FF92D050"/>
        </patternFill>
      </fill>
    </dxf>
    <dxf>
      <font>
        <color rgb="FFFF0000"/>
      </font>
      <border/>
    </dxf>
    <dxf>
      <font>
        <color auto="1"/>
      </font>
      <fill>
        <patternFill>
          <bgColor rgb="FFFFFF00"/>
        </patternFill>
      </fill>
      <border/>
    </dxf>
    <dxf>
      <fill>
        <patternFill>
          <bgColor rgb="FF3333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tabColor indexed="33"/>
  </sheetPr>
  <dimension ref="A2:P52"/>
  <sheetViews>
    <sheetView tabSelected="1" zoomScale="115" zoomScaleNormal="115" zoomScalePageLayoutView="0" workbookViewId="0" topLeftCell="A4">
      <selection activeCell="E17" sqref="E17"/>
    </sheetView>
  </sheetViews>
  <sheetFormatPr defaultColWidth="9.140625" defaultRowHeight="15"/>
  <cols>
    <col min="1" max="1" width="10.57421875" style="17" customWidth="1"/>
    <col min="2" max="2" width="14.28125" style="16" customWidth="1"/>
    <col min="3" max="3" width="7.8515625" style="16" bestFit="1" customWidth="1"/>
    <col min="4" max="4" width="12.00390625" style="16" customWidth="1"/>
    <col min="5" max="5" width="10.57421875" style="16" customWidth="1"/>
    <col min="6" max="6" width="11.00390625" style="16" customWidth="1"/>
    <col min="7" max="7" width="8.00390625" style="16" bestFit="1" customWidth="1"/>
    <col min="8" max="8" width="9.140625" style="16" customWidth="1"/>
    <col min="9" max="9" width="9.8515625" style="16" customWidth="1"/>
    <col min="10" max="10" width="6.28125" style="16" bestFit="1" customWidth="1"/>
    <col min="11" max="16384" width="9.140625" style="17" customWidth="1"/>
  </cols>
  <sheetData>
    <row r="1" ht="15.75" thickBot="1"/>
    <row r="2" spans="3:8" ht="15">
      <c r="C2" s="80" t="s">
        <v>26</v>
      </c>
      <c r="D2" s="81"/>
      <c r="E2" s="81"/>
      <c r="F2" s="81"/>
      <c r="G2" s="81"/>
      <c r="H2" s="82"/>
    </row>
    <row r="3" spans="3:8" ht="15.75" thickBot="1">
      <c r="C3" s="83"/>
      <c r="D3" s="84"/>
      <c r="E3" s="84"/>
      <c r="F3" s="84"/>
      <c r="G3" s="84"/>
      <c r="H3" s="85"/>
    </row>
    <row r="4" ht="15.75" thickBot="1"/>
    <row r="5" spans="1:10" ht="15.75" thickBot="1">
      <c r="A5" s="22" t="s">
        <v>24</v>
      </c>
      <c r="B5" s="23" t="s">
        <v>23</v>
      </c>
      <c r="C5" s="23" t="s">
        <v>0</v>
      </c>
      <c r="D5" s="23" t="s">
        <v>1</v>
      </c>
      <c r="E5" s="23" t="s">
        <v>2</v>
      </c>
      <c r="F5" s="23" t="s">
        <v>3</v>
      </c>
      <c r="G5" s="23" t="s">
        <v>4</v>
      </c>
      <c r="H5" s="23"/>
      <c r="I5" s="87">
        <v>0.3333333333333333</v>
      </c>
      <c r="J5" s="88">
        <v>0.6666666666666666</v>
      </c>
    </row>
    <row r="6" spans="1:10" ht="15">
      <c r="A6" s="24" t="s">
        <v>25</v>
      </c>
      <c r="B6" s="25"/>
      <c r="C6" s="25"/>
      <c r="D6" s="25"/>
      <c r="E6" s="25"/>
      <c r="F6" s="25"/>
      <c r="G6" s="25"/>
      <c r="H6" s="25"/>
      <c r="I6" s="25"/>
      <c r="J6" s="26"/>
    </row>
    <row r="7" spans="1:10" ht="15">
      <c r="A7" s="27" t="s">
        <v>17</v>
      </c>
      <c r="B7" s="28">
        <v>39630</v>
      </c>
      <c r="C7" s="48">
        <v>8.1</v>
      </c>
      <c r="D7" s="48">
        <v>16.1</v>
      </c>
      <c r="E7" s="48">
        <f>IF(AND(C7&gt;0,D7&gt;0),MIN($D7,J7)-MAX($C7,I7),"")</f>
        <v>7.9</v>
      </c>
      <c r="F7" s="48">
        <f>IF(AND(C7&gt;0,D7&gt;0),I7-MIN($C7,I7)+MAX($D7,J7)-J7,"")</f>
        <v>0.10000000000000142</v>
      </c>
      <c r="G7" s="29">
        <f>IF(AND(C7&gt;0,D7&gt;0),$D7-$C7,"")</f>
        <v>8.000000000000002</v>
      </c>
      <c r="H7" s="29"/>
      <c r="I7" s="29">
        <v>8</v>
      </c>
      <c r="J7" s="30">
        <v>16</v>
      </c>
    </row>
    <row r="8" spans="1:10" ht="15">
      <c r="A8" s="27" t="s">
        <v>18</v>
      </c>
      <c r="B8" s="28">
        <v>39631</v>
      </c>
      <c r="C8" s="48">
        <v>7.2</v>
      </c>
      <c r="D8" s="48">
        <v>15.5</v>
      </c>
      <c r="E8" s="48">
        <f>IF(AND(C8&gt;0,D8&gt;0),MIN($D8,J8)-MAX($C8,I8),"")</f>
        <v>7.5</v>
      </c>
      <c r="F8" s="48">
        <f>IF(AND(C8&gt;0,D8&gt;0),I8-MIN($C8,I8)+MAX($D8,J8)-J8,"")</f>
        <v>0.8000000000000007</v>
      </c>
      <c r="G8" s="48">
        <f>IF(AND(C8&gt;0,D8&gt;0),$D8-$C8,"")</f>
        <v>8.3</v>
      </c>
      <c r="H8" s="29"/>
      <c r="I8" s="29">
        <v>8</v>
      </c>
      <c r="J8" s="30">
        <v>16</v>
      </c>
    </row>
    <row r="9" spans="1:10" ht="15">
      <c r="A9" s="27" t="s">
        <v>19</v>
      </c>
      <c r="B9" s="28">
        <v>39632</v>
      </c>
      <c r="C9" s="29">
        <v>10</v>
      </c>
      <c r="D9" s="29">
        <v>16</v>
      </c>
      <c r="E9" s="29">
        <f>IF(AND(C9&gt;0,D9&gt;0),MIN($D9,J9)-MAX($C9,I9),"")</f>
        <v>6</v>
      </c>
      <c r="F9" s="48">
        <f>IF(AND(C9&gt;0,D9&gt;0),I9-MIN($C9,I9)+MAX($D9,J9)-J9,"")</f>
        <v>0</v>
      </c>
      <c r="G9" s="48">
        <f>IF(AND(C9&gt;0,D9&gt;0),$D9-$C9,"")</f>
        <v>6</v>
      </c>
      <c r="H9" s="29"/>
      <c r="I9" s="29">
        <v>8</v>
      </c>
      <c r="J9" s="30">
        <v>16</v>
      </c>
    </row>
    <row r="10" spans="1:10" ht="15">
      <c r="A10" s="27" t="s">
        <v>20</v>
      </c>
      <c r="B10" s="28">
        <v>39633</v>
      </c>
      <c r="C10" s="29">
        <v>8</v>
      </c>
      <c r="D10" s="29">
        <v>19</v>
      </c>
      <c r="E10" s="29">
        <f>IF(AND(C10&gt;0,D10&gt;0),MIN($D10,J10)-MAX($C10,I10),"")</f>
        <v>8</v>
      </c>
      <c r="F10" s="29">
        <f>IF(AND(C10&gt;0,D10&gt;0),I10-MIN($C10,I10)+MAX($D10,J10)-J10,"")</f>
        <v>3</v>
      </c>
      <c r="G10" s="29">
        <f>IF(AND(C10&gt;0,D10&gt;0),$D10-$C10,"")</f>
        <v>11</v>
      </c>
      <c r="H10" s="29"/>
      <c r="I10" s="29">
        <v>8</v>
      </c>
      <c r="J10" s="30">
        <v>16</v>
      </c>
    </row>
    <row r="11" spans="1:15" ht="15">
      <c r="A11" s="31" t="s">
        <v>21</v>
      </c>
      <c r="B11" s="32">
        <v>39634</v>
      </c>
      <c r="C11" s="33">
        <v>7.5</v>
      </c>
      <c r="D11" s="33">
        <v>16.2</v>
      </c>
      <c r="E11" s="29">
        <f>IF(AND(C11&gt;0,D11&gt;0),MIN($D11,J11)-MAX($C11,I11),"")</f>
        <v>8</v>
      </c>
      <c r="F11" s="48">
        <f>IF(AND(C11&gt;0,D11&gt;0),I11-MIN($C11,I11)+MAX($D11,J11)-J11,"")</f>
        <v>0.6999999999999993</v>
      </c>
      <c r="G11" s="48">
        <f>IF(AND(C11&gt;0,D11&gt;0),$D11-$C11,"")</f>
        <v>8.7</v>
      </c>
      <c r="H11" s="33"/>
      <c r="I11" s="29">
        <v>8</v>
      </c>
      <c r="J11" s="30">
        <v>16</v>
      </c>
      <c r="L11" s="18" t="s">
        <v>7</v>
      </c>
      <c r="M11" s="16"/>
      <c r="N11" s="16"/>
      <c r="O11" s="16"/>
    </row>
    <row r="12" spans="1:15" ht="15">
      <c r="A12" s="34" t="s">
        <v>22</v>
      </c>
      <c r="B12" s="35">
        <v>39635</v>
      </c>
      <c r="C12" s="36"/>
      <c r="D12" s="36"/>
      <c r="E12" s="47"/>
      <c r="F12" s="47"/>
      <c r="G12" s="47"/>
      <c r="H12" s="36"/>
      <c r="I12" s="36"/>
      <c r="J12" s="37"/>
      <c r="L12" s="19" t="s">
        <v>8</v>
      </c>
      <c r="M12" s="16"/>
      <c r="N12" s="16"/>
      <c r="O12" s="16"/>
    </row>
    <row r="13" spans="1:15" ht="15">
      <c r="A13" s="27" t="s">
        <v>25</v>
      </c>
      <c r="B13" s="28">
        <v>39636</v>
      </c>
      <c r="C13" s="86">
        <v>0.34027777777777773</v>
      </c>
      <c r="D13" s="86">
        <v>0.6736111111111112</v>
      </c>
      <c r="E13" s="86">
        <f aca="true" t="shared" si="0" ref="E13:E18">IF(AND(D13&gt;0,G13&gt;=$I$5),$I$5,G13)</f>
        <v>0.3333333333333333</v>
      </c>
      <c r="F13" s="86">
        <f>IF(G13&lt;8,G13-E13,G13)</f>
        <v>1.1102230246251565E-16</v>
      </c>
      <c r="G13" s="86">
        <f>IF(AND(C13&gt;0,D13&gt;0),D13-C13,"")</f>
        <v>0.3333333333333334</v>
      </c>
      <c r="H13" s="29"/>
      <c r="I13" s="29"/>
      <c r="J13" s="30"/>
      <c r="L13" s="18" t="s">
        <v>9</v>
      </c>
      <c r="M13" s="16"/>
      <c r="N13" s="16"/>
      <c r="O13" s="16"/>
    </row>
    <row r="14" spans="1:10" ht="15">
      <c r="A14" s="27" t="s">
        <v>17</v>
      </c>
      <c r="B14" s="28">
        <v>39637</v>
      </c>
      <c r="C14" s="86">
        <v>0.3055555555555555</v>
      </c>
      <c r="D14" s="86">
        <v>0.6597222222222222</v>
      </c>
      <c r="E14" s="86">
        <f t="shared" si="0"/>
        <v>0.3333333333333333</v>
      </c>
      <c r="F14" s="86">
        <f>IF(G14&lt;8,G14-E14,G14)</f>
        <v>0.02083333333333337</v>
      </c>
      <c r="G14" s="86">
        <f>IF(AND(C14&gt;0,D14&gt;0),D14-C14,"")</f>
        <v>0.3541666666666667</v>
      </c>
      <c r="H14" s="29"/>
      <c r="I14" s="29"/>
      <c r="J14" s="30"/>
    </row>
    <row r="15" spans="1:10" ht="15">
      <c r="A15" s="27" t="s">
        <v>18</v>
      </c>
      <c r="B15" s="28">
        <v>39638</v>
      </c>
      <c r="C15" s="86">
        <v>0.4166666666666667</v>
      </c>
      <c r="D15" s="86">
        <v>0.6666666666666666</v>
      </c>
      <c r="E15" s="86">
        <f t="shared" si="0"/>
        <v>0.24999999999999994</v>
      </c>
      <c r="F15" s="86">
        <f>IF(G15&lt;8,G15-E15,G15)</f>
        <v>0</v>
      </c>
      <c r="G15" s="86">
        <f>IF(AND(C15&gt;0,D15&gt;0),D15-C15,"")</f>
        <v>0.24999999999999994</v>
      </c>
      <c r="H15" s="29"/>
      <c r="I15" s="29"/>
      <c r="J15" s="30"/>
    </row>
    <row r="16" spans="1:10" ht="15">
      <c r="A16" s="27" t="s">
        <v>19</v>
      </c>
      <c r="B16" s="28">
        <v>39639</v>
      </c>
      <c r="C16" s="86">
        <v>0.3333333333333333</v>
      </c>
      <c r="D16" s="86">
        <v>0.7916666666666666</v>
      </c>
      <c r="E16" s="86">
        <f t="shared" si="0"/>
        <v>0.3333333333333333</v>
      </c>
      <c r="F16" s="86">
        <f>IF(G16&lt;8,G16-E16,G16)</f>
        <v>0.125</v>
      </c>
      <c r="G16" s="86">
        <f>IF(AND(C16&gt;0,D16&gt;0),D16-C16,"")</f>
        <v>0.4583333333333333</v>
      </c>
      <c r="H16" s="29"/>
      <c r="I16" s="29"/>
      <c r="J16" s="30"/>
    </row>
    <row r="17" spans="1:10" ht="15">
      <c r="A17" s="27" t="s">
        <v>20</v>
      </c>
      <c r="B17" s="28">
        <v>39640</v>
      </c>
      <c r="C17" s="86">
        <v>0.3263888888888889</v>
      </c>
      <c r="D17" s="86">
        <v>0.6805555555555555</v>
      </c>
      <c r="E17" s="86">
        <f t="shared" si="0"/>
        <v>0.3333333333333333</v>
      </c>
      <c r="F17" s="86">
        <f>IF(G17&lt;8,G17-E17,G17)</f>
        <v>0.02083333333333326</v>
      </c>
      <c r="G17" s="86">
        <f>IF(AND(C17&gt;0,D17&gt;0),D17-C17,"")</f>
        <v>0.3541666666666666</v>
      </c>
      <c r="H17" s="29"/>
      <c r="I17" s="29"/>
      <c r="J17" s="30"/>
    </row>
    <row r="18" spans="1:10" ht="15">
      <c r="A18" s="31" t="s">
        <v>21</v>
      </c>
      <c r="B18" s="28">
        <v>39641</v>
      </c>
      <c r="C18" s="86"/>
      <c r="D18" s="86"/>
      <c r="E18" s="86">
        <f t="shared" si="0"/>
      </c>
      <c r="F18" s="86">
        <f>IF(G18&lt;8,G18-E18,G18)</f>
      </c>
      <c r="G18" s="86">
        <f>IF(AND(C18&gt;0,D18&gt;0),D18-C18,"")</f>
      </c>
      <c r="H18" s="29"/>
      <c r="I18" s="29"/>
      <c r="J18" s="30"/>
    </row>
    <row r="19" spans="1:10" ht="15">
      <c r="A19" s="34" t="s">
        <v>22</v>
      </c>
      <c r="B19" s="35">
        <v>39642</v>
      </c>
      <c r="C19" s="36"/>
      <c r="D19" s="36"/>
      <c r="E19" s="89"/>
      <c r="F19" s="47">
        <f>IF(AND(C19&gt;0,D19&gt;0),I19-MIN($C19,I19)+MAX($D19,J19)-J19,"")</f>
      </c>
      <c r="G19" s="47">
        <f aca="true" t="shared" si="1" ref="G19:G37">IF(AND(C19&gt;0,D19&gt;0),$D19-$C19,"")</f>
      </c>
      <c r="H19" s="36"/>
      <c r="I19" s="36"/>
      <c r="J19" s="37"/>
    </row>
    <row r="20" spans="1:10" ht="15">
      <c r="A20" s="27" t="s">
        <v>25</v>
      </c>
      <c r="B20" s="28">
        <v>39643</v>
      </c>
      <c r="C20" s="29"/>
      <c r="D20" s="29"/>
      <c r="E20" s="29">
        <f>IF(AND(C20&gt;0,D20&gt;0),MIN($D20,J20)-MAX($C20,I20),"")</f>
      </c>
      <c r="F20" s="29">
        <f>IF(AND(C20&gt;0,D20&gt;0),I20-MIN($C20,I20)+MAX($D20,J20)-J20,"")</f>
      </c>
      <c r="G20" s="29">
        <f t="shared" si="1"/>
      </c>
      <c r="H20" s="29"/>
      <c r="I20" s="29">
        <v>8</v>
      </c>
      <c r="J20" s="30">
        <v>16</v>
      </c>
    </row>
    <row r="21" spans="1:10" ht="15">
      <c r="A21" s="27" t="s">
        <v>17</v>
      </c>
      <c r="B21" s="28">
        <v>39644</v>
      </c>
      <c r="C21" s="29"/>
      <c r="D21" s="29"/>
      <c r="E21" s="29">
        <f>IF(AND(C21&gt;0,D21&gt;0),MIN($D21,J21)-MAX($C21,I21),"")</f>
      </c>
      <c r="F21" s="29">
        <f>IF(AND(C21&gt;0,D21&gt;0),I21-MIN($C21,I21)+MAX($D21,J21)-J21,"")</f>
      </c>
      <c r="G21" s="29">
        <f t="shared" si="1"/>
      </c>
      <c r="H21" s="29"/>
      <c r="I21" s="29">
        <v>8</v>
      </c>
      <c r="J21" s="30">
        <v>16</v>
      </c>
    </row>
    <row r="22" spans="1:10" ht="15">
      <c r="A22" s="27" t="s">
        <v>18</v>
      </c>
      <c r="B22" s="28">
        <v>39645</v>
      </c>
      <c r="C22" s="29"/>
      <c r="D22" s="29"/>
      <c r="E22" s="29">
        <f>IF(AND(C22&gt;0,D22&gt;0),MIN($D22,J22)-MAX($C22,I22),"")</f>
      </c>
      <c r="F22" s="29">
        <f>IF(AND(C22&gt;0,D22&gt;0),I22-MIN($C22,I22)+MAX($D22,J22)-J22,"")</f>
      </c>
      <c r="G22" s="29">
        <f t="shared" si="1"/>
      </c>
      <c r="H22" s="29"/>
      <c r="I22" s="29">
        <v>8</v>
      </c>
      <c r="J22" s="30">
        <v>16</v>
      </c>
    </row>
    <row r="23" spans="1:10" ht="15">
      <c r="A23" s="27" t="s">
        <v>19</v>
      </c>
      <c r="B23" s="28">
        <v>39646</v>
      </c>
      <c r="C23" s="29"/>
      <c r="D23" s="29"/>
      <c r="E23" s="29">
        <f>IF(AND(C23&gt;0,D23&gt;0),MIN($D23,J23)-MAX($C23,I23),"")</f>
      </c>
      <c r="F23" s="29">
        <f>IF(AND(C23&gt;0,D23&gt;0),I23-MIN($C23,I23)+MAX($D23,J23)-J23,"")</f>
      </c>
      <c r="G23" s="29">
        <f t="shared" si="1"/>
      </c>
      <c r="H23" s="29"/>
      <c r="I23" s="29">
        <v>8</v>
      </c>
      <c r="J23" s="30">
        <v>16</v>
      </c>
    </row>
    <row r="24" spans="1:10" ht="15">
      <c r="A24" s="38" t="s">
        <v>20</v>
      </c>
      <c r="B24" s="39">
        <v>39647</v>
      </c>
      <c r="C24" s="40"/>
      <c r="D24" s="40"/>
      <c r="E24" s="29">
        <f>IF(AND(C24&gt;0,D24&gt;0),MIN($D24,J24)-MAX($C24,I24),"")</f>
      </c>
      <c r="F24" s="29">
        <f>IF(AND(C24&gt;0,D24&gt;0),I24-MIN($C24,I24)+MAX($D24,J24)-J24,"")</f>
      </c>
      <c r="G24" s="29">
        <f t="shared" si="1"/>
      </c>
      <c r="H24" s="40"/>
      <c r="I24" s="40">
        <v>8</v>
      </c>
      <c r="J24" s="41">
        <v>16</v>
      </c>
    </row>
    <row r="25" spans="1:10" ht="15">
      <c r="A25" s="31" t="s">
        <v>21</v>
      </c>
      <c r="B25" s="39">
        <v>39648</v>
      </c>
      <c r="C25" s="40"/>
      <c r="D25" s="40"/>
      <c r="E25" s="29">
        <f>IF(AND(C25&gt;0,D25&gt;0),MIN($D25,J25)-MAX($C25,I25),"")</f>
      </c>
      <c r="F25" s="29">
        <f>IF(AND(C25&gt;0,D25&gt;0),I25-MIN($C25,I25)+MAX($D25,J25)-J25,"")</f>
      </c>
      <c r="G25" s="29">
        <f t="shared" si="1"/>
      </c>
      <c r="H25" s="40"/>
      <c r="I25" s="40"/>
      <c r="J25" s="41"/>
    </row>
    <row r="26" spans="1:10" ht="14.25">
      <c r="A26" s="34" t="s">
        <v>22</v>
      </c>
      <c r="B26" s="35">
        <v>39649</v>
      </c>
      <c r="C26" s="36"/>
      <c r="D26" s="36"/>
      <c r="E26" s="47">
        <f>IF(AND(C26&gt;0,D26&gt;0),MIN($D26,J26)-MAX($C26,I26),"")</f>
      </c>
      <c r="F26" s="47">
        <f>IF(AND(C26&gt;0,D26&gt;0),I26-MIN($C26,I26)+MAX($D26,J26)-J26,"")</f>
      </c>
      <c r="G26" s="47">
        <f t="shared" si="1"/>
      </c>
      <c r="H26" s="36"/>
      <c r="I26" s="36"/>
      <c r="J26" s="37"/>
    </row>
    <row r="27" spans="1:16" ht="14.25">
      <c r="A27" s="27" t="s">
        <v>25</v>
      </c>
      <c r="B27" s="28">
        <v>39650</v>
      </c>
      <c r="C27" s="29"/>
      <c r="D27" s="29"/>
      <c r="E27" s="29">
        <f>IF(AND(C27&gt;0,D27&gt;0),MIN($D27,J27)-MAX($C27,I27),"")</f>
      </c>
      <c r="F27" s="29">
        <f>IF(AND(C27&gt;0,D27&gt;0),I27-MIN($C27,I27)+MAX($D27,J27)-J27,"")</f>
      </c>
      <c r="G27" s="29">
        <f t="shared" si="1"/>
      </c>
      <c r="H27" s="29"/>
      <c r="I27" s="29">
        <v>8</v>
      </c>
      <c r="J27" s="30">
        <v>16</v>
      </c>
      <c r="L27" s="20"/>
      <c r="M27" s="20"/>
      <c r="N27" s="20"/>
      <c r="O27" s="20"/>
      <c r="P27" s="20"/>
    </row>
    <row r="28" spans="1:16" ht="14.25">
      <c r="A28" s="27" t="s">
        <v>17</v>
      </c>
      <c r="B28" s="28">
        <v>39651</v>
      </c>
      <c r="C28" s="29"/>
      <c r="D28" s="29"/>
      <c r="E28" s="29">
        <f>IF(AND(C28&gt;0,D28&gt;0),MIN($D28,J28)-MAX($C28,I28),"")</f>
      </c>
      <c r="F28" s="29">
        <f>IF(AND(C28&gt;0,D28&gt;0),I28-MIN($C28,I28)+MAX($D28,J28)-J28,"")</f>
      </c>
      <c r="G28" s="29">
        <f t="shared" si="1"/>
      </c>
      <c r="H28" s="29"/>
      <c r="I28" s="29">
        <v>8</v>
      </c>
      <c r="J28" s="30">
        <v>16</v>
      </c>
      <c r="L28" s="20"/>
      <c r="M28" s="21"/>
      <c r="N28" s="21"/>
      <c r="O28" s="21"/>
      <c r="P28" s="20"/>
    </row>
    <row r="29" spans="1:16" ht="14.25">
      <c r="A29" s="27" t="s">
        <v>18</v>
      </c>
      <c r="B29" s="28">
        <v>39652</v>
      </c>
      <c r="C29" s="29"/>
      <c r="D29" s="29"/>
      <c r="E29" s="29">
        <f>IF(AND(C29&gt;0,D29&gt;0),MIN($D29,J29)-MAX($C29,I29),"")</f>
      </c>
      <c r="F29" s="29">
        <f>IF(AND(C29&gt;0,D29&gt;0),I29-MIN($C29,I29)+MAX($D29,J29)-J29,"")</f>
      </c>
      <c r="G29" s="29">
        <f t="shared" si="1"/>
      </c>
      <c r="H29" s="29"/>
      <c r="I29" s="29">
        <v>8</v>
      </c>
      <c r="J29" s="30">
        <v>16</v>
      </c>
      <c r="L29" s="20"/>
      <c r="M29" s="21"/>
      <c r="N29" s="21"/>
      <c r="O29" s="21"/>
      <c r="P29" s="20"/>
    </row>
    <row r="30" spans="1:16" ht="14.25">
      <c r="A30" s="27" t="s">
        <v>19</v>
      </c>
      <c r="B30" s="28">
        <v>39653</v>
      </c>
      <c r="C30" s="29"/>
      <c r="D30" s="29"/>
      <c r="E30" s="29">
        <f>IF(AND(C30&gt;0,D30&gt;0),MIN($D30,J30)-MAX($C30,I30),"")</f>
      </c>
      <c r="F30" s="29">
        <f>IF(AND(C30&gt;0,D30&gt;0),I30-MIN($C30,I30)+MAX($D30,J30)-J30,"")</f>
      </c>
      <c r="G30" s="29">
        <f t="shared" si="1"/>
      </c>
      <c r="H30" s="29"/>
      <c r="I30" s="29">
        <v>8</v>
      </c>
      <c r="J30" s="30">
        <v>16</v>
      </c>
      <c r="L30" s="20"/>
      <c r="M30" s="21"/>
      <c r="N30" s="21"/>
      <c r="O30" s="21"/>
      <c r="P30" s="20"/>
    </row>
    <row r="31" spans="1:16" ht="14.25">
      <c r="A31" s="27" t="s">
        <v>20</v>
      </c>
      <c r="B31" s="28">
        <v>39654</v>
      </c>
      <c r="C31" s="29"/>
      <c r="D31" s="29"/>
      <c r="E31" s="29">
        <f>IF(AND(C31&gt;0,D31&gt;0),MIN($D31,J31)-MAX($C31,I31),"")</f>
      </c>
      <c r="F31" s="29">
        <f>IF(AND(C31&gt;0,D31&gt;0),I31-MIN($C31,I31)+MAX($D31,J31)-J31,"")</f>
      </c>
      <c r="G31" s="29">
        <f t="shared" si="1"/>
      </c>
      <c r="H31" s="29"/>
      <c r="I31" s="29">
        <v>8</v>
      </c>
      <c r="J31" s="30">
        <v>16</v>
      </c>
      <c r="L31" s="20"/>
      <c r="M31" s="21"/>
      <c r="N31" s="21"/>
      <c r="O31" s="21"/>
      <c r="P31" s="20"/>
    </row>
    <row r="32" spans="1:16" ht="14.25">
      <c r="A32" s="31" t="s">
        <v>21</v>
      </c>
      <c r="B32" s="28">
        <v>39655</v>
      </c>
      <c r="C32" s="29"/>
      <c r="D32" s="29"/>
      <c r="E32" s="29">
        <f>IF(AND(C32&gt;0,D32&gt;0),MIN($D32,J32)-MAX($C32,I32),"")</f>
      </c>
      <c r="F32" s="29">
        <f>IF(AND(C32&gt;0,D32&gt;0),I32-MIN($C32,I32)+MAX($D32,J32)-J32,"")</f>
      </c>
      <c r="G32" s="29">
        <f t="shared" si="1"/>
      </c>
      <c r="H32" s="29"/>
      <c r="I32" s="29"/>
      <c r="J32" s="30"/>
      <c r="L32" s="20"/>
      <c r="M32" s="21"/>
      <c r="N32" s="21"/>
      <c r="O32" s="21"/>
      <c r="P32" s="20"/>
    </row>
    <row r="33" spans="1:16" ht="14.25">
      <c r="A33" s="34" t="s">
        <v>22</v>
      </c>
      <c r="B33" s="35">
        <v>39656</v>
      </c>
      <c r="C33" s="36"/>
      <c r="D33" s="36"/>
      <c r="E33" s="47">
        <f>IF(AND(C33&gt;0,D33&gt;0),MIN($D33,J33)-MAX($C33,I33),"")</f>
      </c>
      <c r="F33" s="47">
        <f>IF(AND(C33&gt;0,D33&gt;0),I33-MIN($C33,I33)+MAX($D33,J33)-J33,"")</f>
      </c>
      <c r="G33" s="47">
        <f t="shared" si="1"/>
      </c>
      <c r="H33" s="36"/>
      <c r="I33" s="36"/>
      <c r="J33" s="37"/>
      <c r="L33" s="20"/>
      <c r="M33" s="21"/>
      <c r="N33" s="21"/>
      <c r="O33" s="21"/>
      <c r="P33" s="20"/>
    </row>
    <row r="34" spans="1:16" ht="14.25">
      <c r="A34" s="27" t="s">
        <v>25</v>
      </c>
      <c r="B34" s="28">
        <v>39657</v>
      </c>
      <c r="C34" s="29"/>
      <c r="D34" s="29"/>
      <c r="E34" s="29">
        <f>IF(AND(C34&gt;0,D34&gt;0),MIN($D34,J34)-MAX($C34,I34),"")</f>
      </c>
      <c r="F34" s="29">
        <f>IF(AND(C34&gt;0,D34&gt;0),I34-MIN($C34,I34)+MAX($D34,J34)-J34,"")</f>
      </c>
      <c r="G34" s="29">
        <f t="shared" si="1"/>
      </c>
      <c r="H34" s="29"/>
      <c r="I34" s="29">
        <v>8</v>
      </c>
      <c r="J34" s="30">
        <v>16</v>
      </c>
      <c r="L34" s="20"/>
      <c r="M34" s="21"/>
      <c r="N34" s="21"/>
      <c r="O34" s="21"/>
      <c r="P34" s="20"/>
    </row>
    <row r="35" spans="1:16" ht="14.25">
      <c r="A35" s="27" t="s">
        <v>17</v>
      </c>
      <c r="B35" s="28">
        <v>39658</v>
      </c>
      <c r="C35" s="29"/>
      <c r="D35" s="29"/>
      <c r="E35" s="29">
        <f>IF(AND(C35&gt;0,D35&gt;0),MIN($D35,J35)-MAX($C35,I35),"")</f>
      </c>
      <c r="F35" s="29">
        <f>IF(AND(C35&gt;0,D35&gt;0),I35-MIN($C35,I35)+MAX($D35,J35)-J35,"")</f>
      </c>
      <c r="G35" s="29">
        <f t="shared" si="1"/>
      </c>
      <c r="H35" s="29"/>
      <c r="I35" s="29">
        <v>8</v>
      </c>
      <c r="J35" s="30">
        <v>16</v>
      </c>
      <c r="L35" s="20"/>
      <c r="M35" s="21"/>
      <c r="N35" s="21"/>
      <c r="O35" s="21"/>
      <c r="P35" s="20"/>
    </row>
    <row r="36" spans="1:16" ht="14.25">
      <c r="A36" s="27" t="s">
        <v>18</v>
      </c>
      <c r="B36" s="28">
        <v>39659</v>
      </c>
      <c r="C36" s="29"/>
      <c r="D36" s="29"/>
      <c r="E36" s="29">
        <f>IF(AND(C36&gt;0,D36&gt;0),MIN($D36,J36)-MAX($C36,I36),"")</f>
      </c>
      <c r="F36" s="29">
        <f>IF(AND(C36&gt;0,D36&gt;0),I36-MIN($C36,I36)+MAX($D36,J36)-J36,"")</f>
      </c>
      <c r="G36" s="29">
        <f t="shared" si="1"/>
      </c>
      <c r="H36" s="29"/>
      <c r="I36" s="29">
        <v>8</v>
      </c>
      <c r="J36" s="30">
        <v>16</v>
      </c>
      <c r="L36" s="20"/>
      <c r="M36" s="21"/>
      <c r="N36" s="21"/>
      <c r="O36" s="21"/>
      <c r="P36" s="20"/>
    </row>
    <row r="37" spans="1:16" ht="15" thickBot="1">
      <c r="A37" s="42" t="s">
        <v>19</v>
      </c>
      <c r="B37" s="43">
        <v>39660</v>
      </c>
      <c r="C37" s="44"/>
      <c r="D37" s="45"/>
      <c r="E37" s="44">
        <f>IF(AND(C37&gt;0,D37&gt;0),MIN($D37,J37)-MAX($C37,I37),"")</f>
      </c>
      <c r="F37" s="44">
        <f>IF(AND(C37&gt;0,D37&gt;0),I37-MIN($C37,I37)+MAX($D37,J37)-J37,"")</f>
      </c>
      <c r="G37" s="44">
        <f t="shared" si="1"/>
      </c>
      <c r="H37" s="44"/>
      <c r="I37" s="44">
        <v>8</v>
      </c>
      <c r="J37" s="46">
        <v>16</v>
      </c>
      <c r="L37" s="20"/>
      <c r="M37" s="21"/>
      <c r="N37" s="21"/>
      <c r="O37" s="21"/>
      <c r="P37" s="20"/>
    </row>
    <row r="38" spans="12:16" ht="14.25">
      <c r="L38" s="20"/>
      <c r="M38" s="21"/>
      <c r="N38" s="21"/>
      <c r="O38" s="21"/>
      <c r="P38" s="20"/>
    </row>
    <row r="39" spans="12:16" ht="14.25">
      <c r="L39" s="20"/>
      <c r="M39" s="21"/>
      <c r="N39" s="21"/>
      <c r="O39" s="21"/>
      <c r="P39" s="20"/>
    </row>
    <row r="40" spans="12:16" ht="14.25">
      <c r="L40" s="20"/>
      <c r="M40" s="21"/>
      <c r="N40" s="21"/>
      <c r="O40" s="21"/>
      <c r="P40" s="20"/>
    </row>
    <row r="41" spans="12:16" ht="14.25">
      <c r="L41" s="20"/>
      <c r="M41" s="21"/>
      <c r="N41" s="21"/>
      <c r="O41" s="21"/>
      <c r="P41" s="20"/>
    </row>
    <row r="42" spans="3:16" ht="14.25">
      <c r="C42" s="18"/>
      <c r="L42" s="20"/>
      <c r="M42" s="21"/>
      <c r="N42" s="21"/>
      <c r="O42" s="21"/>
      <c r="P42" s="20"/>
    </row>
    <row r="43" spans="12:16" ht="14.25">
      <c r="L43" s="20"/>
      <c r="M43" s="21"/>
      <c r="N43" s="21"/>
      <c r="O43" s="21"/>
      <c r="P43" s="20"/>
    </row>
    <row r="44" spans="12:16" ht="14.25">
      <c r="L44" s="20"/>
      <c r="M44" s="21"/>
      <c r="N44" s="21"/>
      <c r="O44" s="21"/>
      <c r="P44" s="20"/>
    </row>
    <row r="45" spans="12:16" ht="14.25">
      <c r="L45" s="20"/>
      <c r="M45" s="21"/>
      <c r="N45" s="21"/>
      <c r="O45" s="21"/>
      <c r="P45" s="20"/>
    </row>
    <row r="46" spans="12:16" ht="14.25">
      <c r="L46" s="20"/>
      <c r="M46" s="21"/>
      <c r="N46" s="21"/>
      <c r="O46" s="21"/>
      <c r="P46" s="20"/>
    </row>
    <row r="47" spans="12:16" ht="14.25">
      <c r="L47" s="20"/>
      <c r="M47" s="21"/>
      <c r="N47" s="21"/>
      <c r="O47" s="21"/>
      <c r="P47" s="20"/>
    </row>
    <row r="48" spans="12:16" ht="14.25">
      <c r="L48" s="20"/>
      <c r="M48" s="21"/>
      <c r="N48" s="21"/>
      <c r="O48" s="21"/>
      <c r="P48" s="20"/>
    </row>
    <row r="49" spans="12:16" ht="14.25">
      <c r="L49" s="20"/>
      <c r="M49" s="21"/>
      <c r="N49" s="21"/>
      <c r="O49" s="21"/>
      <c r="P49" s="20"/>
    </row>
    <row r="50" spans="12:16" ht="14.25">
      <c r="L50" s="20"/>
      <c r="M50" s="21"/>
      <c r="N50" s="21"/>
      <c r="O50" s="21"/>
      <c r="P50" s="20"/>
    </row>
    <row r="51" spans="12:16" ht="14.25">
      <c r="L51" s="20"/>
      <c r="M51" s="21"/>
      <c r="N51" s="21"/>
      <c r="O51" s="21"/>
      <c r="P51" s="20"/>
    </row>
    <row r="52" spans="13:15" ht="14.25">
      <c r="M52" s="16"/>
      <c r="N52" s="16"/>
      <c r="O52" s="16"/>
    </row>
  </sheetData>
  <sheetProtection/>
  <mergeCells count="1">
    <mergeCell ref="C2:H3"/>
  </mergeCells>
  <conditionalFormatting sqref="N28:N51">
    <cfRule type="expression" priority="3" dxfId="1">
      <formula>AND(M28&gt;=$I$7,M28&lt;=$J$7)</formula>
    </cfRule>
  </conditionalFormatting>
  <conditionalFormatting sqref="O28:O51">
    <cfRule type="expression" priority="1" dxfId="0">
      <formula>AND(M28&gt;=$C$7,M28&lt;=$D$7)</formula>
    </cfRule>
  </conditionalFormatting>
  <conditionalFormatting sqref="E13:E18">
    <cfRule type="cellIs" priority="3" dxfId="2" operator="lessThan" stopIfTrue="1">
      <formula>$I$5</formula>
    </cfRule>
  </conditionalFormatting>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E11"/>
  <sheetViews>
    <sheetView showGridLines="0" zoomScalePageLayoutView="0" workbookViewId="0" topLeftCell="A1">
      <selection activeCell="E9" sqref="E9"/>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1" t="s">
        <v>10</v>
      </c>
      <c r="C1" s="2"/>
      <c r="D1" s="9"/>
      <c r="E1" s="9"/>
    </row>
    <row r="2" spans="2:5" ht="15">
      <c r="B2" s="1" t="s">
        <v>11</v>
      </c>
      <c r="C2" s="2"/>
      <c r="D2" s="9"/>
      <c r="E2" s="9"/>
    </row>
    <row r="3" spans="2:5" ht="14.25">
      <c r="B3" s="3"/>
      <c r="C3" s="3"/>
      <c r="D3" s="10"/>
      <c r="E3" s="10"/>
    </row>
    <row r="4" spans="2:5" ht="42.75">
      <c r="B4" s="4" t="s">
        <v>12</v>
      </c>
      <c r="C4" s="3"/>
      <c r="D4" s="10"/>
      <c r="E4" s="10"/>
    </row>
    <row r="5" spans="2:5" ht="14.25">
      <c r="B5" s="3"/>
      <c r="C5" s="3"/>
      <c r="D5" s="10"/>
      <c r="E5" s="10"/>
    </row>
    <row r="6" spans="2:5" ht="15">
      <c r="B6" s="1" t="s">
        <v>13</v>
      </c>
      <c r="C6" s="2"/>
      <c r="D6" s="9"/>
      <c r="E6" s="11" t="s">
        <v>14</v>
      </c>
    </row>
    <row r="7" spans="2:5" ht="15" thickBot="1">
      <c r="B7" s="3"/>
      <c r="C7" s="3"/>
      <c r="D7" s="10"/>
      <c r="E7" s="10"/>
    </row>
    <row r="8" spans="2:5" ht="42.75">
      <c r="B8" s="5" t="s">
        <v>15</v>
      </c>
      <c r="C8" s="6"/>
      <c r="D8" s="12"/>
      <c r="E8" s="13">
        <v>3</v>
      </c>
    </row>
    <row r="9" spans="2:5" ht="15" thickBot="1">
      <c r="B9" s="7"/>
      <c r="C9" s="8"/>
      <c r="D9" s="14"/>
      <c r="E9" s="15" t="s">
        <v>16</v>
      </c>
    </row>
    <row r="10" spans="2:5" ht="14.25">
      <c r="B10" s="3"/>
      <c r="C10" s="3"/>
      <c r="D10" s="10"/>
      <c r="E10" s="10"/>
    </row>
    <row r="11" spans="2:5" ht="14.25">
      <c r="B11" s="3"/>
      <c r="C11" s="3"/>
      <c r="D11" s="10"/>
      <c r="E11" s="10"/>
    </row>
  </sheetData>
  <sheetProtection/>
  <hyperlinks>
    <hyperlink ref="E9" location="'Sheet1'!C5:D28" display="'Sheet1'!C5:D28"/>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13"/>
  </sheetPr>
  <dimension ref="A1:I29"/>
  <sheetViews>
    <sheetView workbookViewId="0" topLeftCell="A1">
      <selection activeCell="H2" sqref="H2"/>
    </sheetView>
  </sheetViews>
  <sheetFormatPr defaultColWidth="9.140625" defaultRowHeight="15"/>
  <cols>
    <col min="1" max="1" width="2.8515625" style="68" bestFit="1" customWidth="1"/>
    <col min="2" max="2" width="9.140625" style="68" customWidth="1"/>
    <col min="3" max="5" width="9.00390625" style="68" customWidth="1"/>
    <col min="6" max="6" width="9.8515625" style="68" bestFit="1" customWidth="1"/>
    <col min="7" max="7" width="7.8515625" style="68" bestFit="1" customWidth="1"/>
    <col min="8" max="8" width="12.421875" style="68" bestFit="1" customWidth="1"/>
    <col min="9" max="16384" width="9.00390625" style="68" customWidth="1"/>
  </cols>
  <sheetData>
    <row r="1" spans="1:9" ht="12.75">
      <c r="A1" s="66" t="s">
        <v>34</v>
      </c>
      <c r="B1" s="78" t="s">
        <v>42</v>
      </c>
      <c r="C1" s="78" t="s">
        <v>35</v>
      </c>
      <c r="D1" s="66" t="s">
        <v>36</v>
      </c>
      <c r="E1" s="66" t="s">
        <v>37</v>
      </c>
      <c r="F1" s="66" t="s">
        <v>38</v>
      </c>
      <c r="G1" s="66" t="s">
        <v>2</v>
      </c>
      <c r="H1" s="66" t="s">
        <v>39</v>
      </c>
      <c r="I1" s="67"/>
    </row>
    <row r="2" spans="1:8" ht="12.75">
      <c r="A2" s="69"/>
      <c r="B2" s="69"/>
      <c r="C2" s="69"/>
      <c r="D2" s="70">
        <v>8.15</v>
      </c>
      <c r="E2" s="70">
        <v>18.59</v>
      </c>
      <c r="F2" s="70">
        <f aca="true" t="shared" si="0" ref="F2:F7">E2-D2</f>
        <v>10.44</v>
      </c>
      <c r="G2" s="70">
        <f aca="true" t="shared" si="1" ref="G2:G7">IF(F2&gt;$D$10,$D$10,F2)</f>
        <v>8</v>
      </c>
      <c r="H2" s="70">
        <f aca="true" t="shared" si="2" ref="H2:H7">F2-G2</f>
        <v>2.4399999999999995</v>
      </c>
    </row>
    <row r="3" spans="1:8" ht="12.75">
      <c r="A3" s="69"/>
      <c r="B3" s="69"/>
      <c r="C3" s="69"/>
      <c r="D3" s="70">
        <v>7</v>
      </c>
      <c r="E3" s="70">
        <v>16</v>
      </c>
      <c r="F3" s="70">
        <f t="shared" si="0"/>
        <v>9</v>
      </c>
      <c r="G3" s="70">
        <f t="shared" si="1"/>
        <v>8</v>
      </c>
      <c r="H3" s="70">
        <f t="shared" si="2"/>
        <v>1</v>
      </c>
    </row>
    <row r="4" spans="1:8" ht="12.75">
      <c r="A4" s="69"/>
      <c r="B4" s="69"/>
      <c r="C4" s="69"/>
      <c r="D4" s="70">
        <v>8</v>
      </c>
      <c r="E4" s="70">
        <v>17.1</v>
      </c>
      <c r="F4" s="70">
        <f t="shared" si="0"/>
        <v>9.100000000000001</v>
      </c>
      <c r="G4" s="70">
        <f t="shared" si="1"/>
        <v>8</v>
      </c>
      <c r="H4" s="70">
        <f t="shared" si="2"/>
        <v>1.1000000000000014</v>
      </c>
    </row>
    <row r="5" spans="1:8" ht="12.75">
      <c r="A5" s="69"/>
      <c r="B5" s="69"/>
      <c r="C5" s="69"/>
      <c r="D5" s="70">
        <v>9.3</v>
      </c>
      <c r="E5" s="70">
        <v>16</v>
      </c>
      <c r="F5" s="70">
        <f t="shared" si="0"/>
        <v>6.699999999999999</v>
      </c>
      <c r="G5" s="70">
        <f t="shared" si="1"/>
        <v>6.699999999999999</v>
      </c>
      <c r="H5" s="70">
        <f t="shared" si="2"/>
        <v>0</v>
      </c>
    </row>
    <row r="6" spans="1:8" ht="12.75">
      <c r="A6" s="69"/>
      <c r="B6" s="69"/>
      <c r="C6" s="69"/>
      <c r="D6" s="70">
        <v>8</v>
      </c>
      <c r="E6" s="70">
        <v>16.3</v>
      </c>
      <c r="F6" s="70">
        <f t="shared" si="0"/>
        <v>8.3</v>
      </c>
      <c r="G6" s="70">
        <f t="shared" si="1"/>
        <v>8</v>
      </c>
      <c r="H6" s="70">
        <f t="shared" si="2"/>
        <v>0.3000000000000007</v>
      </c>
    </row>
    <row r="7" spans="1:8" ht="12.75">
      <c r="A7" s="69"/>
      <c r="B7" s="69"/>
      <c r="C7" s="69"/>
      <c r="D7" s="70">
        <v>8</v>
      </c>
      <c r="E7" s="70">
        <v>16</v>
      </c>
      <c r="F7" s="70">
        <f t="shared" si="0"/>
        <v>8</v>
      </c>
      <c r="G7" s="70">
        <f t="shared" si="1"/>
        <v>8</v>
      </c>
      <c r="H7" s="70">
        <f t="shared" si="2"/>
        <v>0</v>
      </c>
    </row>
    <row r="8" spans="1:8" ht="12.75">
      <c r="A8" s="69"/>
      <c r="B8" s="69"/>
      <c r="C8" s="69"/>
      <c r="D8" s="70"/>
      <c r="E8" s="70"/>
      <c r="F8" s="70"/>
      <c r="G8" s="70"/>
      <c r="H8" s="70"/>
    </row>
    <row r="9" spans="1:8" ht="12.75">
      <c r="A9" s="69"/>
      <c r="B9" s="69"/>
      <c r="C9" s="69"/>
      <c r="D9" s="70"/>
      <c r="E9" s="70"/>
      <c r="F9" s="70"/>
      <c r="G9" s="70"/>
      <c r="H9" s="70"/>
    </row>
    <row r="10" spans="4:8" ht="12.75">
      <c r="D10" s="71">
        <v>8</v>
      </c>
      <c r="E10" s="71">
        <v>16</v>
      </c>
      <c r="F10" s="72"/>
      <c r="G10" s="73">
        <f>SUM(G2:G9)</f>
        <v>46.7</v>
      </c>
      <c r="H10" s="73">
        <f>SUM(H2:H9)</f>
        <v>4.840000000000002</v>
      </c>
    </row>
    <row r="11" ht="12.75"/>
    <row r="12" ht="12.75">
      <c r="B12" s="74" t="s">
        <v>40</v>
      </c>
    </row>
    <row r="13" ht="12.75">
      <c r="B13" s="74" t="s">
        <v>41</v>
      </c>
    </row>
    <row r="14" ht="12.75"/>
    <row r="15" ht="12.75"/>
    <row r="16" ht="12.75">
      <c r="B16" s="79" t="s">
        <v>45</v>
      </c>
    </row>
    <row r="17" spans="1:8" ht="12.75">
      <c r="A17" s="66" t="s">
        <v>34</v>
      </c>
      <c r="B17" s="78" t="s">
        <v>42</v>
      </c>
      <c r="C17" s="66" t="s">
        <v>35</v>
      </c>
      <c r="D17" s="76">
        <v>0.3333333333333333</v>
      </c>
      <c r="E17" s="76">
        <v>0.6666666666666666</v>
      </c>
      <c r="F17" s="66" t="s">
        <v>38</v>
      </c>
      <c r="G17" s="66" t="s">
        <v>2</v>
      </c>
      <c r="H17" s="66" t="s">
        <v>39</v>
      </c>
    </row>
    <row r="18" spans="1:8" ht="12.75">
      <c r="A18" s="69"/>
      <c r="B18" s="69"/>
      <c r="C18" s="69"/>
      <c r="D18" s="75">
        <v>0.34375</v>
      </c>
      <c r="E18" s="75">
        <v>0.7909722222222223</v>
      </c>
      <c r="F18" s="75">
        <f aca="true" t="shared" si="3" ref="F18:F23">E18-D18</f>
        <v>0.4472222222222223</v>
      </c>
      <c r="G18" s="75">
        <f aca="true" t="shared" si="4" ref="G18:G23">IF(F18&gt;$D$17,$D$17,F18)</f>
        <v>0.3333333333333333</v>
      </c>
      <c r="H18" s="75">
        <f aca="true" t="shared" si="5" ref="H18:H23">F18-G18</f>
        <v>0.11388888888888898</v>
      </c>
    </row>
    <row r="19" spans="1:8" ht="12.75">
      <c r="A19" s="69"/>
      <c r="B19" s="69"/>
      <c r="C19" s="69"/>
      <c r="D19" s="75">
        <v>0.2916666666666667</v>
      </c>
      <c r="E19" s="75">
        <v>0.6666666666666666</v>
      </c>
      <c r="F19" s="75">
        <f t="shared" si="3"/>
        <v>0.37499999999999994</v>
      </c>
      <c r="G19" s="75">
        <f t="shared" si="4"/>
        <v>0.3333333333333333</v>
      </c>
      <c r="H19" s="75">
        <f t="shared" si="5"/>
        <v>0.04166666666666663</v>
      </c>
    </row>
    <row r="20" spans="1:8" ht="12.75">
      <c r="A20" s="69"/>
      <c r="B20" s="69"/>
      <c r="C20" s="69"/>
      <c r="D20" s="75">
        <v>0.3333333333333333</v>
      </c>
      <c r="E20" s="75">
        <v>0.7152777777777778</v>
      </c>
      <c r="F20" s="75">
        <f t="shared" si="3"/>
        <v>0.3819444444444445</v>
      </c>
      <c r="G20" s="75">
        <f t="shared" si="4"/>
        <v>0.3333333333333333</v>
      </c>
      <c r="H20" s="75">
        <f t="shared" si="5"/>
        <v>0.04861111111111116</v>
      </c>
    </row>
    <row r="21" spans="1:8" ht="12.75">
      <c r="A21" s="69"/>
      <c r="B21" s="69"/>
      <c r="C21" s="69"/>
      <c r="D21" s="75">
        <v>0.3958333333333333</v>
      </c>
      <c r="E21" s="75">
        <v>0.6666666666666666</v>
      </c>
      <c r="F21" s="75">
        <f t="shared" si="3"/>
        <v>0.2708333333333333</v>
      </c>
      <c r="G21" s="75">
        <f t="shared" si="4"/>
        <v>0.2708333333333333</v>
      </c>
      <c r="H21" s="75">
        <f t="shared" si="5"/>
        <v>0</v>
      </c>
    </row>
    <row r="22" spans="1:8" ht="12.75">
      <c r="A22" s="69"/>
      <c r="B22" s="69"/>
      <c r="C22" s="69"/>
      <c r="D22" s="75">
        <v>0.3333333333333333</v>
      </c>
      <c r="E22" s="75">
        <v>0.6875</v>
      </c>
      <c r="F22" s="75">
        <f t="shared" si="3"/>
        <v>0.3541666666666667</v>
      </c>
      <c r="G22" s="75">
        <f t="shared" si="4"/>
        <v>0.3333333333333333</v>
      </c>
      <c r="H22" s="75">
        <f t="shared" si="5"/>
        <v>0.02083333333333337</v>
      </c>
    </row>
    <row r="23" spans="1:8" ht="12.75">
      <c r="A23" s="69"/>
      <c r="B23" s="69"/>
      <c r="C23" s="69"/>
      <c r="D23" s="75">
        <v>0.3333333333333333</v>
      </c>
      <c r="E23" s="75">
        <v>0.6666666666666666</v>
      </c>
      <c r="F23" s="75">
        <f t="shared" si="3"/>
        <v>0.3333333333333333</v>
      </c>
      <c r="G23" s="75">
        <f t="shared" si="4"/>
        <v>0.3333333333333333</v>
      </c>
      <c r="H23" s="75">
        <f t="shared" si="5"/>
        <v>0</v>
      </c>
    </row>
    <row r="24" spans="1:8" ht="12.75">
      <c r="A24" s="69"/>
      <c r="B24" s="69"/>
      <c r="C24" s="69"/>
      <c r="D24" s="75"/>
      <c r="E24" s="75"/>
      <c r="F24" s="75"/>
      <c r="G24" s="75"/>
      <c r="H24" s="75"/>
    </row>
    <row r="25" spans="1:8" ht="12.75">
      <c r="A25" s="69"/>
      <c r="B25" s="69"/>
      <c r="C25" s="69"/>
      <c r="D25" s="75"/>
      <c r="E25" s="75"/>
      <c r="F25" s="75"/>
      <c r="G25" s="75"/>
      <c r="H25" s="75"/>
    </row>
    <row r="26" spans="6:8" ht="12.75">
      <c r="F26" s="67"/>
      <c r="G26" s="77">
        <f>SUM(G18:G25)</f>
        <v>1.9374999999999998</v>
      </c>
      <c r="H26" s="77">
        <f>SUM(H18:H25)</f>
        <v>0.22500000000000014</v>
      </c>
    </row>
    <row r="27" ht="12.75"/>
    <row r="28" ht="12.75">
      <c r="B28" s="79" t="s">
        <v>43</v>
      </c>
    </row>
    <row r="29" ht="12.75">
      <c r="B29" s="79" t="s">
        <v>44</v>
      </c>
    </row>
    <row r="30" ht="12.75"/>
    <row r="31" ht="12.75"/>
    <row r="32" ht="12.75"/>
    <row r="33" ht="12.75"/>
  </sheetData>
  <conditionalFormatting sqref="G2:G9">
    <cfRule type="cellIs" priority="1" dxfId="2" operator="lessThan" stopIfTrue="1">
      <formula>$D$10</formula>
    </cfRule>
  </conditionalFormatting>
  <conditionalFormatting sqref="G18:G25">
    <cfRule type="cellIs" priority="2" dxfId="2" operator="lessThan" stopIfTrue="1">
      <formula>$D$17</formula>
    </cfRule>
  </conditionalFormatting>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B2:I29"/>
  <sheetViews>
    <sheetView zoomScale="115" zoomScaleNormal="115" workbookViewId="0" topLeftCell="A1">
      <selection activeCell="G12" sqref="G12"/>
    </sheetView>
  </sheetViews>
  <sheetFormatPr defaultColWidth="9.140625" defaultRowHeight="15"/>
  <cols>
    <col min="2" max="2" width="7.8515625" style="49" bestFit="1" customWidth="1"/>
    <col min="3" max="3" width="8.00390625" style="49" bestFit="1" customWidth="1"/>
    <col min="4" max="4" width="8.8515625" style="49" bestFit="1" customWidth="1"/>
    <col min="5" max="5" width="8.421875" style="49" bestFit="1" customWidth="1"/>
    <col min="6" max="6" width="8.00390625" style="49" bestFit="1" customWidth="1"/>
    <col min="7" max="7" width="9.140625" style="49" customWidth="1"/>
    <col min="8" max="8" width="5.140625" style="49" bestFit="1" customWidth="1"/>
    <col min="9" max="9" width="6.28125" style="49" bestFit="1" customWidth="1"/>
  </cols>
  <sheetData>
    <row r="1" ht="15"/>
    <row r="2" spans="2:9" ht="15">
      <c r="B2" s="49" t="s">
        <v>0</v>
      </c>
      <c r="C2" s="49" t="s">
        <v>1</v>
      </c>
      <c r="D2" s="50" t="s">
        <v>2</v>
      </c>
      <c r="E2" s="50" t="s">
        <v>3</v>
      </c>
      <c r="F2" s="50" t="s">
        <v>4</v>
      </c>
      <c r="H2" s="49" t="s">
        <v>5</v>
      </c>
      <c r="I2" s="49" t="s">
        <v>6</v>
      </c>
    </row>
    <row r="3" spans="2:9" ht="15">
      <c r="B3" s="51">
        <v>0.3680555555555556</v>
      </c>
      <c r="C3" s="51">
        <v>0.6805555555555555</v>
      </c>
      <c r="D3" s="52">
        <f>MIN(C3,I3)-MAX(B3,H3)</f>
        <v>0.29861111111111105</v>
      </c>
      <c r="E3" s="52">
        <f>H3-MIN(B3,H3)+MAX(C3,I3)-I3</f>
        <v>0.01388888888888884</v>
      </c>
      <c r="F3" s="52">
        <f>C3-B3</f>
        <v>0.3124999999999999</v>
      </c>
      <c r="H3" s="51">
        <v>0.3333333333333333</v>
      </c>
      <c r="I3" s="51">
        <v>0.6666666666666666</v>
      </c>
    </row>
    <row r="4" ht="15.75" thickBot="1"/>
    <row r="5" spans="2:4" ht="15">
      <c r="B5" s="53">
        <v>0</v>
      </c>
      <c r="C5" s="54"/>
      <c r="D5" s="55"/>
    </row>
    <row r="6" spans="2:4" ht="15">
      <c r="B6" s="56">
        <v>0.041666666666666664</v>
      </c>
      <c r="C6" s="57"/>
      <c r="D6" s="58"/>
    </row>
    <row r="7" spans="2:6" ht="15">
      <c r="B7" s="56">
        <v>0.0833333333333333</v>
      </c>
      <c r="C7" s="57"/>
      <c r="D7" s="58"/>
      <c r="F7" s="59" t="s">
        <v>27</v>
      </c>
    </row>
    <row r="8" spans="2:6" ht="15">
      <c r="B8" s="56">
        <v>0.125</v>
      </c>
      <c r="C8" s="57"/>
      <c r="D8" s="58"/>
      <c r="F8" s="60" t="s">
        <v>28</v>
      </c>
    </row>
    <row r="9" spans="2:6" ht="15">
      <c r="B9" s="56">
        <v>0.166666666666667</v>
      </c>
      <c r="C9" s="57"/>
      <c r="D9" s="58"/>
      <c r="F9" s="59" t="s">
        <v>9</v>
      </c>
    </row>
    <row r="10" spans="2:4" ht="15">
      <c r="B10" s="56">
        <v>0.208333333333333</v>
      </c>
      <c r="C10" s="57"/>
      <c r="D10" s="58"/>
    </row>
    <row r="11" spans="2:4" ht="14.25">
      <c r="B11" s="56">
        <v>0.25</v>
      </c>
      <c r="C11" s="57"/>
      <c r="D11" s="58"/>
    </row>
    <row r="12" spans="2:4" ht="14.25">
      <c r="B12" s="56">
        <v>0.291666666666667</v>
      </c>
      <c r="C12" s="57"/>
      <c r="D12" s="58"/>
    </row>
    <row r="13" spans="2:4" ht="14.25">
      <c r="B13" s="56">
        <v>0.333333333333333</v>
      </c>
      <c r="C13" s="57"/>
      <c r="D13" s="58"/>
    </row>
    <row r="14" spans="2:7" ht="14.25">
      <c r="B14" s="56">
        <v>0.375</v>
      </c>
      <c r="C14" s="57"/>
      <c r="D14" s="58"/>
      <c r="F14" s="61" t="s">
        <v>29</v>
      </c>
      <c r="G14" s="51"/>
    </row>
    <row r="15" spans="2:6" ht="14.25">
      <c r="B15" s="56">
        <v>0.416666666666667</v>
      </c>
      <c r="C15" s="57"/>
      <c r="D15" s="58"/>
      <c r="F15" s="62" t="s">
        <v>30</v>
      </c>
    </row>
    <row r="16" spans="2:4" ht="14.25">
      <c r="B16" s="56">
        <v>0.458333333333333</v>
      </c>
      <c r="C16" s="57"/>
      <c r="D16" s="58"/>
    </row>
    <row r="17" spans="2:6" ht="14.25">
      <c r="B17" s="56">
        <v>0.5</v>
      </c>
      <c r="C17" s="57"/>
      <c r="D17" s="58"/>
      <c r="F17" s="61" t="s">
        <v>31</v>
      </c>
    </row>
    <row r="18" spans="2:6" ht="14.25">
      <c r="B18" s="56">
        <v>0.541666666666667</v>
      </c>
      <c r="C18" s="57"/>
      <c r="D18" s="58"/>
      <c r="F18" s="62" t="s">
        <v>32</v>
      </c>
    </row>
    <row r="19" spans="2:6" ht="14.25">
      <c r="B19" s="56">
        <v>0.583333333333333</v>
      </c>
      <c r="C19" s="57"/>
      <c r="D19" s="58"/>
      <c r="F19" s="60"/>
    </row>
    <row r="20" spans="2:4" ht="14.25">
      <c r="B20" s="56">
        <v>0.625</v>
      </c>
      <c r="C20" s="57"/>
      <c r="D20" s="58"/>
    </row>
    <row r="21" spans="2:4" ht="14.25">
      <c r="B21" s="56">
        <v>0.666666666666667</v>
      </c>
      <c r="C21" s="57"/>
      <c r="D21" s="58"/>
    </row>
    <row r="22" spans="2:4" ht="14.25">
      <c r="B22" s="56">
        <v>0.708333333333333</v>
      </c>
      <c r="C22" s="57"/>
      <c r="D22" s="58"/>
    </row>
    <row r="23" spans="2:4" ht="14.25">
      <c r="B23" s="56">
        <v>0.75</v>
      </c>
      <c r="C23" s="57"/>
      <c r="D23" s="58"/>
    </row>
    <row r="24" spans="2:4" ht="14.25">
      <c r="B24" s="56">
        <v>0.791666666666667</v>
      </c>
      <c r="C24" s="57"/>
      <c r="D24" s="58"/>
    </row>
    <row r="25" spans="2:4" ht="14.25">
      <c r="B25" s="56">
        <v>0.833333333333333</v>
      </c>
      <c r="C25" s="57"/>
      <c r="D25" s="58"/>
    </row>
    <row r="26" spans="2:4" ht="14.25">
      <c r="B26" s="56">
        <v>0.875</v>
      </c>
      <c r="C26" s="57"/>
      <c r="D26" s="58"/>
    </row>
    <row r="27" spans="2:4" ht="14.25">
      <c r="B27" s="56">
        <v>0.916666666666667</v>
      </c>
      <c r="C27" s="57"/>
      <c r="D27" s="58"/>
    </row>
    <row r="28" spans="2:4" ht="15" thickBot="1">
      <c r="B28" s="63">
        <v>0.958333333333333</v>
      </c>
      <c r="C28" s="64"/>
      <c r="D28" s="65"/>
    </row>
    <row r="29" spans="3:4" ht="14.25">
      <c r="C29" s="49" t="s">
        <v>2</v>
      </c>
      <c r="D29" s="49" t="s">
        <v>33</v>
      </c>
    </row>
  </sheetData>
  <sheetProtection/>
  <conditionalFormatting sqref="C5">
    <cfRule type="expression" priority="1" dxfId="3" stopIfTrue="1">
      <formula>AND(B5&gt;=$H$3,B5&lt;=$I$3)</formula>
    </cfRule>
  </conditionalFormatting>
  <conditionalFormatting sqref="C6:C28">
    <cfRule type="expression" priority="2" dxfId="3" stopIfTrue="1">
      <formula>AND(B6&gt;=$H$3,B6&lt;=$I$3)</formula>
    </cfRule>
  </conditionalFormatting>
  <conditionalFormatting sqref="D5:D28">
    <cfRule type="expression" priority="3" dxfId="4" stopIfTrue="1">
      <formula>AND(B5&gt;=$B$3,B5&lt;=$C$3)</formula>
    </cfRule>
  </conditionalFormatting>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e-TIM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 Timotijevic</dc:creator>
  <cp:keywords/>
  <dc:description/>
  <cp:lastModifiedBy>admin</cp:lastModifiedBy>
  <dcterms:created xsi:type="dcterms:W3CDTF">2008-07-26T20:25:39Z</dcterms:created>
  <dcterms:modified xsi:type="dcterms:W3CDTF">2008-07-27T21:47:59Z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