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760" activeTab="0"/>
  </bookViews>
  <sheets>
    <sheet name="unos" sheetId="1" r:id="rId1"/>
    <sheet name="pregled" sheetId="2" r:id="rId2"/>
  </sheets>
  <definedNames/>
  <calcPr fullCalcOnLoad="1"/>
</workbook>
</file>

<file path=xl/sharedStrings.xml><?xml version="1.0" encoding="utf-8"?>
<sst xmlns="http://schemas.openxmlformats.org/spreadsheetml/2006/main" count="105" uniqueCount="42">
  <si>
    <t>imena</t>
  </si>
  <si>
    <t>imena1</t>
  </si>
  <si>
    <t>imena2</t>
  </si>
  <si>
    <t>imena3</t>
  </si>
  <si>
    <t>imena4</t>
  </si>
  <si>
    <t>imena5</t>
  </si>
  <si>
    <t>imena6</t>
  </si>
  <si>
    <t>imena7</t>
  </si>
  <si>
    <t>imena8</t>
  </si>
  <si>
    <t>imena9</t>
  </si>
  <si>
    <t>imena10</t>
  </si>
  <si>
    <t>imena11</t>
  </si>
  <si>
    <t>imena12</t>
  </si>
  <si>
    <t>imena13</t>
  </si>
  <si>
    <t>imena14</t>
  </si>
  <si>
    <t>imena15</t>
  </si>
  <si>
    <t>imena16</t>
  </si>
  <si>
    <t>imena17</t>
  </si>
  <si>
    <t>imena18</t>
  </si>
  <si>
    <t>imena19</t>
  </si>
  <si>
    <t>imena20</t>
  </si>
  <si>
    <t>imena21</t>
  </si>
  <si>
    <t>imena22</t>
  </si>
  <si>
    <t>ime</t>
  </si>
  <si>
    <t>kolicina</t>
  </si>
  <si>
    <t>vrednost</t>
  </si>
  <si>
    <t>ulaz</t>
  </si>
  <si>
    <t>izlaz</t>
  </si>
  <si>
    <t>novac</t>
  </si>
  <si>
    <t>Column1</t>
  </si>
  <si>
    <t>Total</t>
  </si>
  <si>
    <t>Cena</t>
  </si>
  <si>
    <t>saldo gajbe</t>
  </si>
  <si>
    <t>saldo novac</t>
  </si>
  <si>
    <t>proizvodjac</t>
  </si>
  <si>
    <t>ulazg</t>
  </si>
  <si>
    <t>izlazg</t>
  </si>
  <si>
    <t>saldo</t>
  </si>
  <si>
    <t>isplacen</t>
  </si>
  <si>
    <t>imena23</t>
  </si>
  <si>
    <t>imena24</t>
  </si>
  <si>
    <t>imena25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</si>
</sst>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mm/yyyy"/>
    <numFmt numFmtId="165" formatCode="0.0"/>
    <numFmt numFmtId="166" formatCode="0.000"/>
    <numFmt numFmtId="167" formatCode="0.00000"/>
    <numFmt numFmtId="168" formatCode="0.0000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14" fontId="0" fillId="0" borderId="0" xfId="0" applyNumberFormat="1" applyFont="1" applyAlignment="1">
      <alignment/>
    </xf>
    <xf numFmtId="44" fontId="0" fillId="0" borderId="0" xfId="17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C1:L45" insertRow="1" totalsRowCount="1">
  <autoFilter ref="C1:L45"/>
  <tableColumns count="10">
    <tableColumn id="10" name="Column1"/>
    <tableColumn id="1" name="ime"/>
    <tableColumn id="2" name="kolicina" totalsRowFunction="sum"/>
    <tableColumn id="3" name="Cena" totalsRowFunction="average"/>
    <tableColumn id="4" name="vrednost" totalsRowFunction="sum"/>
    <tableColumn id="5" name="ulaz" totalsRowFunction="sum"/>
    <tableColumn id="6" name="izlaz" totalsRowFunction="sum"/>
    <tableColumn id="7" name="saldo gajbe" totalsRowFunction="sum"/>
    <tableColumn id="8" name="novac" totalsRowFunction="sum"/>
    <tableColumn id="9" name="saldo novac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5"/>
  <sheetViews>
    <sheetView tabSelected="1" workbookViewId="0" topLeftCell="A1">
      <pane xSplit="12" ySplit="1" topLeftCell="M2" activePane="bottomRight" state="frozen"/>
      <selection pane="topLeft" activeCell="C1" sqref="C1"/>
      <selection pane="topRight" activeCell="M1" sqref="M1"/>
      <selection pane="bottomLeft" activeCell="C2" sqref="C2"/>
      <selection pane="bottomRight" activeCell="E3" sqref="E3"/>
    </sheetView>
  </sheetViews>
  <sheetFormatPr defaultColWidth="9.140625" defaultRowHeight="12.75"/>
  <cols>
    <col min="1" max="2" width="9.140625" style="3" customWidth="1"/>
    <col min="3" max="3" width="10.140625" style="3" bestFit="1" customWidth="1"/>
    <col min="4" max="5" width="8.00390625" style="3" bestFit="1" customWidth="1"/>
    <col min="6" max="6" width="5.28125" style="3" bestFit="1" customWidth="1"/>
    <col min="7" max="7" width="19.00390625" style="7" bestFit="1" customWidth="1"/>
    <col min="8" max="8" width="5.00390625" style="3" bestFit="1" customWidth="1"/>
    <col min="9" max="9" width="6.00390625" style="3" bestFit="1" customWidth="1"/>
    <col min="10" max="10" width="10.421875" style="3" bestFit="1" customWidth="1"/>
    <col min="11" max="11" width="18.00390625" style="7" bestFit="1" customWidth="1"/>
    <col min="12" max="12" width="19.00390625" style="7" bestFit="1" customWidth="1"/>
    <col min="13" max="16384" width="9.140625" style="3" customWidth="1"/>
  </cols>
  <sheetData>
    <row r="1" spans="1:12" s="4" customFormat="1" ht="12.75">
      <c r="A1" s="3"/>
      <c r="B1" s="3"/>
      <c r="C1" s="4" t="s">
        <v>29</v>
      </c>
      <c r="D1" s="4" t="s">
        <v>23</v>
      </c>
      <c r="E1" s="4" t="s">
        <v>24</v>
      </c>
      <c r="F1" s="4" t="s">
        <v>31</v>
      </c>
      <c r="G1" s="5" t="s">
        <v>25</v>
      </c>
      <c r="H1" s="4" t="s">
        <v>26</v>
      </c>
      <c r="I1" s="4" t="s">
        <v>27</v>
      </c>
      <c r="J1" s="4" t="s">
        <v>32</v>
      </c>
      <c r="K1" s="5" t="s">
        <v>28</v>
      </c>
      <c r="L1" s="5" t="s">
        <v>33</v>
      </c>
    </row>
    <row r="2" spans="1:12" ht="12.75">
      <c r="A2" s="3" t="s">
        <v>0</v>
      </c>
      <c r="G2" s="3"/>
      <c r="K2" s="3"/>
      <c r="L2" s="3"/>
    </row>
    <row r="3" spans="1:12" ht="12.75">
      <c r="A3" s="3" t="s">
        <v>1</v>
      </c>
      <c r="C3" s="6">
        <v>39614</v>
      </c>
      <c r="D3" s="3" t="s">
        <v>3</v>
      </c>
      <c r="E3" s="3">
        <v>150</v>
      </c>
      <c r="F3" s="3">
        <v>200</v>
      </c>
      <c r="G3" s="7">
        <f>E3*F3</f>
        <v>30000</v>
      </c>
      <c r="H3" s="3">
        <v>70</v>
      </c>
      <c r="I3" s="3">
        <v>71</v>
      </c>
      <c r="J3" s="3">
        <f>H3-I3</f>
        <v>-1</v>
      </c>
      <c r="K3" s="7">
        <v>15000</v>
      </c>
      <c r="L3" s="7">
        <f>G3-K3</f>
        <v>15000</v>
      </c>
    </row>
    <row r="4" spans="1:12" ht="12.75">
      <c r="A4" s="3" t="s">
        <v>2</v>
      </c>
      <c r="C4" s="6">
        <v>39614</v>
      </c>
      <c r="D4" s="3" t="s">
        <v>4</v>
      </c>
      <c r="E4" s="3">
        <v>163</v>
      </c>
      <c r="F4" s="3">
        <v>200</v>
      </c>
      <c r="G4" s="7">
        <f aca="true" t="shared" si="0" ref="G4:G44">E4*F4</f>
        <v>32600</v>
      </c>
      <c r="H4" s="3">
        <v>71</v>
      </c>
      <c r="I4" s="3">
        <v>45</v>
      </c>
      <c r="J4" s="3">
        <f aca="true" t="shared" si="1" ref="J4:J44">H4-I4</f>
        <v>26</v>
      </c>
      <c r="K4" s="7">
        <v>1800</v>
      </c>
      <c r="L4" s="7">
        <f aca="true" t="shared" si="2" ref="L4:L44">G4-K4</f>
        <v>30800</v>
      </c>
    </row>
    <row r="5" spans="1:12" ht="12.75">
      <c r="A5" s="3" t="s">
        <v>3</v>
      </c>
      <c r="C5" s="6">
        <v>39614</v>
      </c>
      <c r="D5" s="3" t="s">
        <v>3</v>
      </c>
      <c r="E5" s="3">
        <v>148</v>
      </c>
      <c r="F5" s="3">
        <v>200</v>
      </c>
      <c r="G5" s="7">
        <f t="shared" si="0"/>
        <v>29600</v>
      </c>
      <c r="H5" s="3">
        <v>72</v>
      </c>
      <c r="I5" s="3">
        <v>87</v>
      </c>
      <c r="J5" s="3">
        <f t="shared" si="1"/>
        <v>-15</v>
      </c>
      <c r="K5" s="7">
        <v>125</v>
      </c>
      <c r="L5" s="7">
        <f t="shared" si="2"/>
        <v>29475</v>
      </c>
    </row>
    <row r="6" spans="1:12" ht="12.75">
      <c r="A6" s="3" t="s">
        <v>4</v>
      </c>
      <c r="C6" s="6">
        <v>39614</v>
      </c>
      <c r="D6" s="3" t="s">
        <v>6</v>
      </c>
      <c r="E6" s="3">
        <v>20</v>
      </c>
      <c r="F6" s="3">
        <v>200</v>
      </c>
      <c r="G6" s="7">
        <f t="shared" si="0"/>
        <v>4000</v>
      </c>
      <c r="H6" s="3">
        <v>73</v>
      </c>
      <c r="I6" s="3">
        <v>54</v>
      </c>
      <c r="J6" s="3">
        <f t="shared" si="1"/>
        <v>19</v>
      </c>
      <c r="K6" s="7">
        <v>2369</v>
      </c>
      <c r="L6" s="7">
        <f t="shared" si="2"/>
        <v>1631</v>
      </c>
    </row>
    <row r="7" spans="1:12" ht="12.75">
      <c r="A7" s="3" t="s">
        <v>5</v>
      </c>
      <c r="C7" s="6">
        <v>39614</v>
      </c>
      <c r="D7" s="3" t="s">
        <v>3</v>
      </c>
      <c r="E7" s="3">
        <v>1548</v>
      </c>
      <c r="F7" s="3">
        <v>200</v>
      </c>
      <c r="G7" s="7">
        <f t="shared" si="0"/>
        <v>309600</v>
      </c>
      <c r="H7" s="3">
        <v>74</v>
      </c>
      <c r="J7" s="3">
        <f t="shared" si="1"/>
        <v>74</v>
      </c>
      <c r="K7" s="7">
        <v>25478</v>
      </c>
      <c r="L7" s="7">
        <f t="shared" si="2"/>
        <v>284122</v>
      </c>
    </row>
    <row r="8" spans="1:12" ht="12.75">
      <c r="A8" s="3" t="s">
        <v>6</v>
      </c>
      <c r="C8" s="6">
        <v>39614</v>
      </c>
      <c r="D8" s="3" t="s">
        <v>8</v>
      </c>
      <c r="E8" s="3">
        <v>565</v>
      </c>
      <c r="F8" s="3">
        <v>200</v>
      </c>
      <c r="G8" s="7">
        <f t="shared" si="0"/>
        <v>113000</v>
      </c>
      <c r="H8" s="3">
        <v>75</v>
      </c>
      <c r="I8" s="3">
        <v>54</v>
      </c>
      <c r="J8" s="3">
        <f t="shared" si="1"/>
        <v>21</v>
      </c>
      <c r="K8" s="7">
        <v>5466</v>
      </c>
      <c r="L8" s="7">
        <f t="shared" si="2"/>
        <v>107534</v>
      </c>
    </row>
    <row r="9" spans="1:12" ht="12.75">
      <c r="A9" s="3" t="s">
        <v>7</v>
      </c>
      <c r="C9" s="6">
        <v>39614</v>
      </c>
      <c r="D9" s="3" t="s">
        <v>7</v>
      </c>
      <c r="E9" s="3">
        <v>333</v>
      </c>
      <c r="F9" s="3">
        <v>200</v>
      </c>
      <c r="G9" s="7">
        <f t="shared" si="0"/>
        <v>66600</v>
      </c>
      <c r="H9" s="3">
        <v>76</v>
      </c>
      <c r="I9" s="3">
        <v>546</v>
      </c>
      <c r="J9" s="3">
        <f t="shared" si="1"/>
        <v>-470</v>
      </c>
      <c r="K9" s="7">
        <v>2</v>
      </c>
      <c r="L9" s="7">
        <f t="shared" si="2"/>
        <v>66598</v>
      </c>
    </row>
    <row r="10" spans="1:12" ht="12.75">
      <c r="A10" s="3" t="s">
        <v>8</v>
      </c>
      <c r="C10" s="6">
        <v>39614</v>
      </c>
      <c r="D10" s="3" t="s">
        <v>10</v>
      </c>
      <c r="E10" s="3">
        <v>21</v>
      </c>
      <c r="F10" s="3">
        <v>200</v>
      </c>
      <c r="G10" s="7">
        <f t="shared" si="0"/>
        <v>4200</v>
      </c>
      <c r="H10" s="3">
        <v>77</v>
      </c>
      <c r="I10" s="3">
        <v>546</v>
      </c>
      <c r="J10" s="3">
        <f t="shared" si="1"/>
        <v>-469</v>
      </c>
      <c r="L10" s="7">
        <f t="shared" si="2"/>
        <v>4200</v>
      </c>
    </row>
    <row r="11" spans="1:12" ht="12.75">
      <c r="A11" s="3" t="s">
        <v>9</v>
      </c>
      <c r="C11" s="6">
        <v>39614</v>
      </c>
      <c r="D11" s="3" t="s">
        <v>11</v>
      </c>
      <c r="E11" s="3">
        <v>55</v>
      </c>
      <c r="F11" s="3">
        <v>200</v>
      </c>
      <c r="G11" s="7">
        <f t="shared" si="0"/>
        <v>11000</v>
      </c>
      <c r="H11" s="3">
        <v>78</v>
      </c>
      <c r="I11" s="3">
        <v>546</v>
      </c>
      <c r="J11" s="3">
        <f t="shared" si="1"/>
        <v>-468</v>
      </c>
      <c r="L11" s="7">
        <f t="shared" si="2"/>
        <v>11000</v>
      </c>
    </row>
    <row r="12" spans="1:12" ht="12.75">
      <c r="A12" s="3" t="s">
        <v>10</v>
      </c>
      <c r="C12" s="6">
        <v>39614</v>
      </c>
      <c r="D12" s="3" t="s">
        <v>12</v>
      </c>
      <c r="E12" s="3">
        <v>456</v>
      </c>
      <c r="F12" s="3">
        <v>200</v>
      </c>
      <c r="G12" s="7">
        <f t="shared" si="0"/>
        <v>91200</v>
      </c>
      <c r="H12" s="3">
        <v>79</v>
      </c>
      <c r="I12" s="3">
        <v>46</v>
      </c>
      <c r="J12" s="3">
        <f t="shared" si="1"/>
        <v>33</v>
      </c>
      <c r="L12" s="7">
        <f t="shared" si="2"/>
        <v>91200</v>
      </c>
    </row>
    <row r="13" spans="1:12" ht="12.75">
      <c r="A13" s="3" t="s">
        <v>11</v>
      </c>
      <c r="C13" s="6">
        <v>39614</v>
      </c>
      <c r="D13" s="3" t="s">
        <v>13</v>
      </c>
      <c r="E13" s="3">
        <v>231</v>
      </c>
      <c r="F13" s="3">
        <v>200</v>
      </c>
      <c r="G13" s="7">
        <f t="shared" si="0"/>
        <v>46200</v>
      </c>
      <c r="H13" s="3">
        <v>80</v>
      </c>
      <c r="J13" s="3">
        <f t="shared" si="1"/>
        <v>80</v>
      </c>
      <c r="K13" s="7">
        <v>213</v>
      </c>
      <c r="L13" s="7">
        <f t="shared" si="2"/>
        <v>45987</v>
      </c>
    </row>
    <row r="14" spans="1:12" ht="12.75">
      <c r="A14" s="3" t="s">
        <v>12</v>
      </c>
      <c r="C14" s="6">
        <v>39614</v>
      </c>
      <c r="D14" s="3" t="s">
        <v>19</v>
      </c>
      <c r="E14" s="3">
        <v>21</v>
      </c>
      <c r="F14" s="3">
        <v>200</v>
      </c>
      <c r="G14" s="7">
        <f t="shared" si="0"/>
        <v>4200</v>
      </c>
      <c r="H14" s="3">
        <v>81</v>
      </c>
      <c r="I14" s="3">
        <v>546</v>
      </c>
      <c r="J14" s="3">
        <f t="shared" si="1"/>
        <v>-465</v>
      </c>
      <c r="L14" s="7">
        <f t="shared" si="2"/>
        <v>4200</v>
      </c>
    </row>
    <row r="15" spans="1:12" ht="12.75">
      <c r="A15" s="3" t="s">
        <v>13</v>
      </c>
      <c r="C15" s="6">
        <v>39614</v>
      </c>
      <c r="D15" s="3" t="s">
        <v>15</v>
      </c>
      <c r="E15" s="3">
        <v>21</v>
      </c>
      <c r="F15" s="3">
        <v>200</v>
      </c>
      <c r="G15" s="7">
        <f t="shared" si="0"/>
        <v>4200</v>
      </c>
      <c r="H15" s="3">
        <v>82</v>
      </c>
      <c r="I15" s="3">
        <v>5465</v>
      </c>
      <c r="J15" s="3">
        <f t="shared" si="1"/>
        <v>-5383</v>
      </c>
      <c r="L15" s="7">
        <f t="shared" si="2"/>
        <v>4200</v>
      </c>
    </row>
    <row r="16" spans="1:12" ht="12.75">
      <c r="A16" s="3" t="s">
        <v>14</v>
      </c>
      <c r="C16" s="6">
        <v>39614</v>
      </c>
      <c r="D16" s="3" t="s">
        <v>16</v>
      </c>
      <c r="E16" s="3">
        <v>231</v>
      </c>
      <c r="F16" s="3">
        <v>200</v>
      </c>
      <c r="G16" s="7">
        <f t="shared" si="0"/>
        <v>46200</v>
      </c>
      <c r="H16" s="3">
        <v>83</v>
      </c>
      <c r="I16" s="3">
        <v>546</v>
      </c>
      <c r="J16" s="3">
        <f t="shared" si="1"/>
        <v>-463</v>
      </c>
      <c r="L16" s="7">
        <f t="shared" si="2"/>
        <v>46200</v>
      </c>
    </row>
    <row r="17" spans="1:12" ht="12.75">
      <c r="A17" s="3" t="s">
        <v>15</v>
      </c>
      <c r="C17" s="6">
        <v>39614</v>
      </c>
      <c r="D17" s="3" t="s">
        <v>16</v>
      </c>
      <c r="E17" s="3">
        <v>98</v>
      </c>
      <c r="F17" s="3">
        <v>200</v>
      </c>
      <c r="G17" s="7">
        <f t="shared" si="0"/>
        <v>19600</v>
      </c>
      <c r="H17" s="3">
        <v>84</v>
      </c>
      <c r="J17" s="3">
        <f t="shared" si="1"/>
        <v>84</v>
      </c>
      <c r="L17" s="7">
        <f t="shared" si="2"/>
        <v>19600</v>
      </c>
    </row>
    <row r="18" spans="1:12" ht="12.75">
      <c r="A18" s="3" t="s">
        <v>16</v>
      </c>
      <c r="C18" s="6">
        <v>39614</v>
      </c>
      <c r="D18" s="3" t="s">
        <v>16</v>
      </c>
      <c r="E18" s="3">
        <v>98</v>
      </c>
      <c r="F18" s="3">
        <v>200</v>
      </c>
      <c r="G18" s="7">
        <f t="shared" si="0"/>
        <v>19600</v>
      </c>
      <c r="H18" s="3">
        <v>85</v>
      </c>
      <c r="I18" s="3">
        <v>465</v>
      </c>
      <c r="J18" s="3">
        <f t="shared" si="1"/>
        <v>-380</v>
      </c>
      <c r="K18" s="7">
        <v>1556</v>
      </c>
      <c r="L18" s="7">
        <f t="shared" si="2"/>
        <v>18044</v>
      </c>
    </row>
    <row r="19" spans="1:12" ht="12.75">
      <c r="A19" s="3" t="s">
        <v>17</v>
      </c>
      <c r="C19" s="6">
        <v>39614</v>
      </c>
      <c r="D19" s="3" t="s">
        <v>20</v>
      </c>
      <c r="E19" s="3">
        <v>456</v>
      </c>
      <c r="F19" s="3">
        <v>200</v>
      </c>
      <c r="G19" s="7">
        <f t="shared" si="0"/>
        <v>91200</v>
      </c>
      <c r="H19" s="3">
        <v>86</v>
      </c>
      <c r="I19" s="3">
        <v>456</v>
      </c>
      <c r="J19" s="3">
        <f t="shared" si="1"/>
        <v>-370</v>
      </c>
      <c r="K19" s="7">
        <v>313</v>
      </c>
      <c r="L19" s="7">
        <f t="shared" si="2"/>
        <v>90887</v>
      </c>
    </row>
    <row r="20" spans="1:12" ht="12.75">
      <c r="A20" s="3" t="s">
        <v>18</v>
      </c>
      <c r="C20" s="6">
        <v>39614</v>
      </c>
      <c r="D20" s="3" t="s">
        <v>20</v>
      </c>
      <c r="E20" s="3">
        <v>98</v>
      </c>
      <c r="F20" s="3">
        <v>200</v>
      </c>
      <c r="G20" s="7">
        <f t="shared" si="0"/>
        <v>19600</v>
      </c>
      <c r="H20" s="3">
        <v>87</v>
      </c>
      <c r="I20" s="3">
        <v>546</v>
      </c>
      <c r="J20" s="3">
        <f t="shared" si="1"/>
        <v>-459</v>
      </c>
      <c r="L20" s="7">
        <f t="shared" si="2"/>
        <v>19600</v>
      </c>
    </row>
    <row r="21" spans="1:12" ht="12.75">
      <c r="A21" s="3" t="s">
        <v>19</v>
      </c>
      <c r="C21" s="6">
        <v>39614</v>
      </c>
      <c r="D21" s="3" t="s">
        <v>16</v>
      </c>
      <c r="E21" s="3">
        <v>89</v>
      </c>
      <c r="F21" s="3">
        <v>200</v>
      </c>
      <c r="G21" s="7">
        <f t="shared" si="0"/>
        <v>17800</v>
      </c>
      <c r="H21" s="3">
        <v>88</v>
      </c>
      <c r="I21" s="3">
        <v>4654</v>
      </c>
      <c r="J21" s="3">
        <f t="shared" si="1"/>
        <v>-4566</v>
      </c>
      <c r="L21" s="7">
        <f t="shared" si="2"/>
        <v>17800</v>
      </c>
    </row>
    <row r="22" spans="1:12" ht="12.75">
      <c r="A22" s="3" t="s">
        <v>20</v>
      </c>
      <c r="C22" s="6">
        <v>39614</v>
      </c>
      <c r="D22" s="3" t="s">
        <v>17</v>
      </c>
      <c r="E22" s="3">
        <v>6</v>
      </c>
      <c r="F22" s="3">
        <v>200</v>
      </c>
      <c r="G22" s="7">
        <f t="shared" si="0"/>
        <v>1200</v>
      </c>
      <c r="H22" s="3">
        <v>89</v>
      </c>
      <c r="I22" s="3">
        <v>4654</v>
      </c>
      <c r="J22" s="3">
        <f t="shared" si="1"/>
        <v>-4565</v>
      </c>
      <c r="L22" s="7">
        <f t="shared" si="2"/>
        <v>1200</v>
      </c>
    </row>
    <row r="23" spans="1:12" ht="12.75">
      <c r="A23" s="3" t="s">
        <v>21</v>
      </c>
      <c r="C23" s="6">
        <v>39614</v>
      </c>
      <c r="D23" s="3" t="s">
        <v>1</v>
      </c>
      <c r="E23" s="3">
        <v>5</v>
      </c>
      <c r="F23" s="3">
        <v>200</v>
      </c>
      <c r="G23" s="7">
        <f t="shared" si="0"/>
        <v>1000</v>
      </c>
      <c r="H23" s="3">
        <v>90</v>
      </c>
      <c r="I23" s="3">
        <v>4564</v>
      </c>
      <c r="J23" s="3">
        <f t="shared" si="1"/>
        <v>-4474</v>
      </c>
      <c r="K23" s="7">
        <v>31</v>
      </c>
      <c r="L23" s="7">
        <f t="shared" si="2"/>
        <v>969</v>
      </c>
    </row>
    <row r="24" spans="1:12" ht="12.75">
      <c r="A24" s="3" t="s">
        <v>22</v>
      </c>
      <c r="C24" s="6">
        <v>39644</v>
      </c>
      <c r="D24" s="3" t="s">
        <v>1</v>
      </c>
      <c r="E24" s="3">
        <v>15789</v>
      </c>
      <c r="F24" s="3">
        <v>200</v>
      </c>
      <c r="G24" s="7">
        <f t="shared" si="0"/>
        <v>3157800</v>
      </c>
      <c r="H24" s="3">
        <v>91</v>
      </c>
      <c r="I24" s="3">
        <v>456</v>
      </c>
      <c r="J24" s="3">
        <f t="shared" si="1"/>
        <v>-365</v>
      </c>
      <c r="K24" s="7">
        <v>2</v>
      </c>
      <c r="L24" s="7">
        <f t="shared" si="2"/>
        <v>3157798</v>
      </c>
    </row>
    <row r="25" spans="3:12" ht="12.75">
      <c r="C25" s="6">
        <v>39644</v>
      </c>
      <c r="D25" s="3" t="s">
        <v>6</v>
      </c>
      <c r="E25" s="3">
        <v>15</v>
      </c>
      <c r="F25" s="3">
        <v>206</v>
      </c>
      <c r="G25" s="7">
        <f t="shared" si="0"/>
        <v>3090</v>
      </c>
      <c r="H25" s="3">
        <v>10</v>
      </c>
      <c r="I25" s="3">
        <v>150</v>
      </c>
      <c r="J25" s="3">
        <f t="shared" si="1"/>
        <v>-140</v>
      </c>
      <c r="K25" s="7">
        <v>90</v>
      </c>
      <c r="L25" s="7">
        <f t="shared" si="2"/>
        <v>3000</v>
      </c>
    </row>
    <row r="26" spans="3:12" ht="12.75">
      <c r="C26" s="6">
        <v>39644</v>
      </c>
      <c r="D26" s="3" t="s">
        <v>7</v>
      </c>
      <c r="E26" s="3">
        <v>546</v>
      </c>
      <c r="F26" s="3">
        <v>212</v>
      </c>
      <c r="G26" s="7">
        <f t="shared" si="0"/>
        <v>115752</v>
      </c>
      <c r="H26" s="3">
        <v>89</v>
      </c>
      <c r="I26" s="3">
        <v>150</v>
      </c>
      <c r="J26" s="3">
        <f t="shared" si="1"/>
        <v>-61</v>
      </c>
      <c r="L26" s="7">
        <f t="shared" si="2"/>
        <v>115752</v>
      </c>
    </row>
    <row r="27" spans="3:12" ht="12.75">
      <c r="C27" s="6">
        <v>39644</v>
      </c>
      <c r="D27" s="3" t="s">
        <v>8</v>
      </c>
      <c r="E27" s="3">
        <v>53</v>
      </c>
      <c r="F27" s="3">
        <v>218</v>
      </c>
      <c r="G27" s="7">
        <f t="shared" si="0"/>
        <v>11554</v>
      </c>
      <c r="H27" s="8">
        <v>90</v>
      </c>
      <c r="I27" s="3">
        <v>150</v>
      </c>
      <c r="J27" s="3">
        <f t="shared" si="1"/>
        <v>-60</v>
      </c>
      <c r="L27" s="7">
        <f t="shared" si="2"/>
        <v>11554</v>
      </c>
    </row>
    <row r="28" spans="3:12" ht="12.75">
      <c r="C28" s="6">
        <v>39644</v>
      </c>
      <c r="D28" s="3" t="s">
        <v>9</v>
      </c>
      <c r="E28" s="3">
        <v>3</v>
      </c>
      <c r="F28" s="3">
        <v>224</v>
      </c>
      <c r="G28" s="7">
        <f t="shared" si="0"/>
        <v>672</v>
      </c>
      <c r="H28" s="8">
        <v>91</v>
      </c>
      <c r="I28" s="3">
        <v>150</v>
      </c>
      <c r="J28" s="3">
        <f t="shared" si="1"/>
        <v>-59</v>
      </c>
      <c r="L28" s="7">
        <f t="shared" si="2"/>
        <v>672</v>
      </c>
    </row>
    <row r="29" spans="3:12" ht="12.75">
      <c r="C29" s="6">
        <v>39644</v>
      </c>
      <c r="D29" s="3" t="s">
        <v>0</v>
      </c>
      <c r="E29" s="3">
        <v>1</v>
      </c>
      <c r="F29" s="3">
        <v>230</v>
      </c>
      <c r="G29" s="7">
        <f t="shared" si="0"/>
        <v>230</v>
      </c>
      <c r="H29" s="8">
        <v>96</v>
      </c>
      <c r="I29" s="3">
        <v>150</v>
      </c>
      <c r="J29" s="3">
        <f t="shared" si="1"/>
        <v>-54</v>
      </c>
      <c r="L29" s="7">
        <f t="shared" si="2"/>
        <v>230</v>
      </c>
    </row>
    <row r="30" spans="3:12" ht="12.75">
      <c r="C30" s="6">
        <v>39644</v>
      </c>
      <c r="D30" s="3" t="s">
        <v>11</v>
      </c>
      <c r="E30" s="3">
        <v>213</v>
      </c>
      <c r="F30" s="3">
        <v>236</v>
      </c>
      <c r="G30" s="7">
        <f t="shared" si="0"/>
        <v>50268</v>
      </c>
      <c r="H30" s="8">
        <v>98.3333333333333</v>
      </c>
      <c r="I30" s="3">
        <v>150</v>
      </c>
      <c r="J30" s="8">
        <f t="shared" si="1"/>
        <v>-51.6666666666667</v>
      </c>
      <c r="K30" s="7">
        <v>5456</v>
      </c>
      <c r="L30" s="7">
        <f t="shared" si="2"/>
        <v>44812</v>
      </c>
    </row>
    <row r="31" spans="3:12" ht="12.75">
      <c r="C31" s="6">
        <v>39644</v>
      </c>
      <c r="D31" s="3" t="s">
        <v>12</v>
      </c>
      <c r="E31" s="3">
        <v>123</v>
      </c>
      <c r="F31" s="3">
        <v>242</v>
      </c>
      <c r="G31" s="7">
        <f t="shared" si="0"/>
        <v>29766</v>
      </c>
      <c r="H31" s="8">
        <v>101.333333333333</v>
      </c>
      <c r="I31" s="3">
        <v>150</v>
      </c>
      <c r="J31" s="8">
        <f t="shared" si="1"/>
        <v>-48.666666666667</v>
      </c>
      <c r="K31" s="7">
        <v>54</v>
      </c>
      <c r="L31" s="7">
        <f t="shared" si="2"/>
        <v>29712</v>
      </c>
    </row>
    <row r="32" spans="3:12" ht="12.75">
      <c r="C32" s="6">
        <v>39644</v>
      </c>
      <c r="D32" s="3" t="s">
        <v>13</v>
      </c>
      <c r="E32" s="3">
        <v>312</v>
      </c>
      <c r="F32" s="3">
        <v>248</v>
      </c>
      <c r="G32" s="7">
        <f t="shared" si="0"/>
        <v>77376</v>
      </c>
      <c r="H32" s="8">
        <v>104.333333333333</v>
      </c>
      <c r="I32" s="3">
        <v>150</v>
      </c>
      <c r="J32" s="8">
        <f t="shared" si="1"/>
        <v>-45.666666666667</v>
      </c>
      <c r="K32" s="7">
        <v>32132</v>
      </c>
      <c r="L32" s="7">
        <f t="shared" si="2"/>
        <v>45244</v>
      </c>
    </row>
    <row r="33" spans="3:12" ht="12.75">
      <c r="C33" s="6">
        <v>39644</v>
      </c>
      <c r="D33" s="3" t="s">
        <v>14</v>
      </c>
      <c r="E33" s="3">
        <v>123</v>
      </c>
      <c r="F33" s="3">
        <v>254</v>
      </c>
      <c r="G33" s="7">
        <f t="shared" si="0"/>
        <v>31242</v>
      </c>
      <c r="H33" s="8">
        <v>107.333333333333</v>
      </c>
      <c r="I33" s="3">
        <v>150</v>
      </c>
      <c r="J33" s="8">
        <f t="shared" si="1"/>
        <v>-42.666666666667</v>
      </c>
      <c r="K33" s="7">
        <v>321321</v>
      </c>
      <c r="L33" s="7">
        <f t="shared" si="2"/>
        <v>-290079</v>
      </c>
    </row>
    <row r="34" spans="3:12" ht="12.75">
      <c r="C34" s="6">
        <v>39644</v>
      </c>
      <c r="D34" s="3" t="s">
        <v>15</v>
      </c>
      <c r="E34" s="3">
        <v>98</v>
      </c>
      <c r="F34" s="3">
        <v>260</v>
      </c>
      <c r="G34" s="7">
        <f t="shared" si="0"/>
        <v>25480</v>
      </c>
      <c r="H34" s="8">
        <v>110.333333333333</v>
      </c>
      <c r="I34" s="3">
        <v>150</v>
      </c>
      <c r="J34" s="8">
        <f t="shared" si="1"/>
        <v>-39.666666666667</v>
      </c>
      <c r="K34" s="7">
        <v>321321</v>
      </c>
      <c r="L34" s="7">
        <f t="shared" si="2"/>
        <v>-295841</v>
      </c>
    </row>
    <row r="35" spans="3:12" ht="12.75">
      <c r="C35" s="6">
        <v>39644</v>
      </c>
      <c r="D35" s="3" t="s">
        <v>16</v>
      </c>
      <c r="E35" s="3">
        <v>8522</v>
      </c>
      <c r="F35" s="3">
        <v>266</v>
      </c>
      <c r="G35" s="7">
        <f t="shared" si="0"/>
        <v>2266852</v>
      </c>
      <c r="H35" s="8">
        <v>113.333333333333</v>
      </c>
      <c r="I35" s="3">
        <v>150</v>
      </c>
      <c r="J35" s="8">
        <f t="shared" si="1"/>
        <v>-36.666666666667</v>
      </c>
      <c r="K35" s="7">
        <v>321321</v>
      </c>
      <c r="L35" s="7">
        <f t="shared" si="2"/>
        <v>1945531</v>
      </c>
    </row>
    <row r="36" spans="3:12" ht="12.75">
      <c r="C36" s="6">
        <v>39644</v>
      </c>
      <c r="D36" s="3" t="s">
        <v>17</v>
      </c>
      <c r="E36" s="3">
        <v>855</v>
      </c>
      <c r="F36" s="3">
        <v>272</v>
      </c>
      <c r="G36" s="7">
        <f t="shared" si="0"/>
        <v>232560</v>
      </c>
      <c r="H36" s="8">
        <v>116.333333333333</v>
      </c>
      <c r="I36" s="3">
        <v>150</v>
      </c>
      <c r="J36" s="8">
        <f t="shared" si="1"/>
        <v>-33.666666666667</v>
      </c>
      <c r="K36" s="7">
        <v>23213</v>
      </c>
      <c r="L36" s="7">
        <f t="shared" si="2"/>
        <v>209347</v>
      </c>
    </row>
    <row r="37" spans="3:12" ht="12.75">
      <c r="C37" s="6">
        <v>39644</v>
      </c>
      <c r="D37" s="3" t="s">
        <v>18</v>
      </c>
      <c r="E37" s="3">
        <v>4654</v>
      </c>
      <c r="F37" s="3">
        <v>278</v>
      </c>
      <c r="G37" s="7">
        <f t="shared" si="0"/>
        <v>1293812</v>
      </c>
      <c r="H37" s="8">
        <v>119.333333333333</v>
      </c>
      <c r="I37" s="3">
        <v>150</v>
      </c>
      <c r="J37" s="8">
        <f t="shared" si="1"/>
        <v>-30.666666666667</v>
      </c>
      <c r="K37" s="7">
        <v>23131313</v>
      </c>
      <c r="L37" s="7">
        <f t="shared" si="2"/>
        <v>-21837501</v>
      </c>
    </row>
    <row r="38" spans="3:12" ht="12.75">
      <c r="C38" s="6">
        <v>39644</v>
      </c>
      <c r="D38" s="3" t="s">
        <v>19</v>
      </c>
      <c r="E38" s="3">
        <v>5646</v>
      </c>
      <c r="F38" s="3">
        <v>284</v>
      </c>
      <c r="G38" s="7">
        <f t="shared" si="0"/>
        <v>1603464</v>
      </c>
      <c r="H38" s="8">
        <v>122.333333333333</v>
      </c>
      <c r="I38" s="3">
        <v>150</v>
      </c>
      <c r="J38" s="8">
        <f t="shared" si="1"/>
        <v>-27.666666666667</v>
      </c>
      <c r="K38" s="7">
        <v>123213</v>
      </c>
      <c r="L38" s="7">
        <f t="shared" si="2"/>
        <v>1480251</v>
      </c>
    </row>
    <row r="39" spans="3:12" ht="12.75">
      <c r="C39" s="6">
        <v>39644</v>
      </c>
      <c r="D39" s="3" t="s">
        <v>20</v>
      </c>
      <c r="E39" s="3">
        <v>54</v>
      </c>
      <c r="F39" s="3">
        <v>290</v>
      </c>
      <c r="G39" s="7">
        <f t="shared" si="0"/>
        <v>15660</v>
      </c>
      <c r="H39" s="8">
        <v>125.333333333333</v>
      </c>
      <c r="I39" s="3">
        <v>150</v>
      </c>
      <c r="J39" s="8">
        <f t="shared" si="1"/>
        <v>-24.666666666667</v>
      </c>
      <c r="K39" s="7">
        <v>36854</v>
      </c>
      <c r="L39" s="7">
        <f t="shared" si="2"/>
        <v>-21194</v>
      </c>
    </row>
    <row r="40" spans="3:12" ht="12.75">
      <c r="C40" s="6">
        <v>39644</v>
      </c>
      <c r="D40" s="3" t="s">
        <v>21</v>
      </c>
      <c r="E40" s="3">
        <v>35463</v>
      </c>
      <c r="F40" s="3">
        <v>296</v>
      </c>
      <c r="G40" s="7">
        <f t="shared" si="0"/>
        <v>10497048</v>
      </c>
      <c r="H40" s="8">
        <v>128.333333333333</v>
      </c>
      <c r="I40" s="3">
        <v>150</v>
      </c>
      <c r="J40" s="8">
        <f t="shared" si="1"/>
        <v>-21.666666666667</v>
      </c>
      <c r="K40" s="7">
        <v>34164</v>
      </c>
      <c r="L40" s="7">
        <f t="shared" si="2"/>
        <v>10462884</v>
      </c>
    </row>
    <row r="41" spans="3:12" ht="12.75">
      <c r="C41" s="6">
        <v>39644</v>
      </c>
      <c r="D41" s="3" t="s">
        <v>22</v>
      </c>
      <c r="E41" s="3">
        <v>5465</v>
      </c>
      <c r="F41" s="3">
        <v>302</v>
      </c>
      <c r="G41" s="7">
        <f t="shared" si="0"/>
        <v>1650430</v>
      </c>
      <c r="H41" s="8">
        <v>131.333333333333</v>
      </c>
      <c r="I41" s="3">
        <v>150</v>
      </c>
      <c r="J41" s="8">
        <f t="shared" si="1"/>
        <v>-18.666666666667</v>
      </c>
      <c r="K41" s="7">
        <v>546</v>
      </c>
      <c r="L41" s="7">
        <f t="shared" si="2"/>
        <v>1649884</v>
      </c>
    </row>
    <row r="42" spans="3:12" ht="12.75">
      <c r="C42" s="6">
        <v>39644</v>
      </c>
      <c r="D42" s="3" t="s">
        <v>39</v>
      </c>
      <c r="E42" s="3">
        <v>5646</v>
      </c>
      <c r="F42" s="3">
        <v>308</v>
      </c>
      <c r="G42" s="7">
        <f t="shared" si="0"/>
        <v>1738968</v>
      </c>
      <c r="H42" s="8">
        <v>134.333333333333</v>
      </c>
      <c r="I42" s="3">
        <v>150</v>
      </c>
      <c r="J42" s="8">
        <f t="shared" si="1"/>
        <v>-15.666666666666998</v>
      </c>
      <c r="K42" s="7">
        <v>3546</v>
      </c>
      <c r="L42" s="7">
        <f t="shared" si="2"/>
        <v>1735422</v>
      </c>
    </row>
    <row r="43" spans="3:12" ht="12.75">
      <c r="C43" s="6">
        <v>39644</v>
      </c>
      <c r="D43" s="3" t="s">
        <v>40</v>
      </c>
      <c r="E43" s="3">
        <v>646464</v>
      </c>
      <c r="F43" s="3">
        <v>314</v>
      </c>
      <c r="G43" s="7">
        <f t="shared" si="0"/>
        <v>202989696</v>
      </c>
      <c r="H43" s="8">
        <v>137.333333333333</v>
      </c>
      <c r="I43" s="3">
        <v>150</v>
      </c>
      <c r="J43" s="8">
        <f t="shared" si="1"/>
        <v>-12.666666666666998</v>
      </c>
      <c r="K43" s="7">
        <v>63456</v>
      </c>
      <c r="L43" s="7">
        <f t="shared" si="2"/>
        <v>202926240</v>
      </c>
    </row>
    <row r="44" spans="3:12" ht="12.75">
      <c r="C44" s="6">
        <v>39644</v>
      </c>
      <c r="D44" s="3" t="s">
        <v>41</v>
      </c>
      <c r="E44" s="3">
        <v>654646</v>
      </c>
      <c r="F44" s="3">
        <v>320</v>
      </c>
      <c r="G44" s="7">
        <f t="shared" si="0"/>
        <v>209486720</v>
      </c>
      <c r="H44" s="8">
        <v>140.333333333333</v>
      </c>
      <c r="I44" s="3">
        <v>150</v>
      </c>
      <c r="J44" s="8">
        <f t="shared" si="1"/>
        <v>-9.666666666666998</v>
      </c>
      <c r="K44" s="7">
        <v>3546</v>
      </c>
      <c r="L44" s="7">
        <f t="shared" si="2"/>
        <v>209483174</v>
      </c>
    </row>
    <row r="45" spans="3:12" ht="12.75">
      <c r="C45" s="9" t="s">
        <v>30</v>
      </c>
      <c r="E45" s="3">
        <f>SUBTOTAL(109,E2:E44)</f>
        <v>1389504</v>
      </c>
      <c r="F45" s="3">
        <f>SUBTOTAL(101,F2:F44)</f>
        <v>230</v>
      </c>
      <c r="G45" s="7">
        <f aca="true" t="shared" si="3" ref="G45:L45">SUBTOTAL(109,G2:G44)</f>
        <v>436241040</v>
      </c>
      <c r="H45" s="3">
        <f t="shared" si="3"/>
        <v>3936.999999999996</v>
      </c>
      <c r="I45" s="3">
        <f t="shared" si="3"/>
        <v>27347</v>
      </c>
      <c r="J45" s="3">
        <f t="shared" si="3"/>
        <v>-23410.00000000002</v>
      </c>
      <c r="K45" s="7">
        <f t="shared" si="3"/>
        <v>24473901</v>
      </c>
      <c r="L45" s="7">
        <f t="shared" si="3"/>
        <v>411767139</v>
      </c>
    </row>
  </sheetData>
  <dataValidations count="1">
    <dataValidation type="list" allowBlank="1" showInputMessage="1" showErrorMessage="1" sqref="D3:D44">
      <formula1>$A$2:$A$24</formula1>
    </dataValidation>
  </dataValidations>
  <printOptions/>
  <pageMargins left="0.75" right="0.75" top="1" bottom="1" header="0.5" footer="0.5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workbookViewId="0" topLeftCell="A1">
      <selection activeCell="B3" sqref="B3"/>
    </sheetView>
  </sheetViews>
  <sheetFormatPr defaultColWidth="9.140625" defaultRowHeight="12.75"/>
  <cols>
    <col min="1" max="1" width="11.57421875" style="0" bestFit="1" customWidth="1"/>
    <col min="4" max="4" width="12.00390625" style="0" bestFit="1" customWidth="1"/>
    <col min="5" max="5" width="6.421875" style="0" bestFit="1" customWidth="1"/>
    <col min="8" max="8" width="11.28125" style="0" bestFit="1" customWidth="1"/>
  </cols>
  <sheetData>
    <row r="1" spans="1:8" ht="12.75">
      <c r="A1" s="2" t="s">
        <v>34</v>
      </c>
      <c r="B1" s="2" t="s">
        <v>24</v>
      </c>
      <c r="C1" s="2" t="s">
        <v>25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33</v>
      </c>
    </row>
    <row r="2" spans="1:8" ht="12.75">
      <c r="A2" s="1" t="s">
        <v>3</v>
      </c>
      <c r="B2" s="1">
        <f>SUMIF(unos!D:D,$A2,unos!E:E)</f>
        <v>1846</v>
      </c>
      <c r="C2" s="1">
        <f>SUMIF(unos!D:D,$A2,unos!G:G)</f>
        <v>369200</v>
      </c>
      <c r="D2" s="1">
        <f>SUMIF(unos!D:D,$A2,unos!H:H)</f>
        <v>216</v>
      </c>
      <c r="E2" s="1">
        <f>SUMIF(unos!$D:$D,$A2,unos!I:I)</f>
        <v>158</v>
      </c>
      <c r="F2" s="1">
        <f>SUMIF(unos!$D:$D,$A2,unos!J:J)</f>
        <v>58</v>
      </c>
      <c r="G2" s="1">
        <f>SUMIF(unos!$D:$D,$A2,unos!K:K)</f>
        <v>40603</v>
      </c>
      <c r="H2" s="1">
        <f>SUMIF(unos!$D:$D,$A2,unos!L:L)</f>
        <v>328597</v>
      </c>
    </row>
    <row r="3" spans="1:8" ht="12.75">
      <c r="A3" s="1" t="s">
        <v>4</v>
      </c>
      <c r="B3" s="1">
        <f>SUMIF(unos!D:D,$A3,unos!E:E)</f>
        <v>163</v>
      </c>
      <c r="C3" s="1">
        <f>SUMIF(unos!D:D,$A3,unos!G:G)</f>
        <v>32600</v>
      </c>
      <c r="D3" s="1">
        <f>SUMIF(unos!D:D,$A3,unos!H:H)</f>
        <v>71</v>
      </c>
      <c r="E3" s="1">
        <f>SUMIF(unos!$D:$D,$A3,unos!I:I)</f>
        <v>45</v>
      </c>
      <c r="F3" s="1">
        <f>SUMIF(unos!$D:$D,$A3,unos!J:J)</f>
        <v>26</v>
      </c>
      <c r="G3" s="1">
        <f>SUMIF(unos!$D:$D,$A3,unos!K:K)</f>
        <v>1800</v>
      </c>
      <c r="H3" s="1">
        <f>SUMIF(unos!$D:$D,$A3,unos!L:L)</f>
        <v>30800</v>
      </c>
    </row>
    <row r="4" spans="1:8" ht="12.75">
      <c r="A4" s="1" t="s">
        <v>5</v>
      </c>
      <c r="B4" s="1">
        <f>SUMIF(unos!D:D,$A4,unos!E:E)</f>
        <v>0</v>
      </c>
      <c r="C4" s="1">
        <f>SUMIF(unos!D:D,$A4,unos!G:G)</f>
        <v>0</v>
      </c>
      <c r="D4" s="1">
        <f>SUMIF(unos!D:D,$A4,unos!H:H)</f>
        <v>0</v>
      </c>
      <c r="E4" s="1">
        <f>SUMIF(unos!$D:$D,$A4,unos!I:I)</f>
        <v>0</v>
      </c>
      <c r="F4" s="1">
        <f>SUMIF(unos!$D:$D,$A4,unos!J:J)</f>
        <v>0</v>
      </c>
      <c r="G4" s="1">
        <f>SUMIF(unos!$D:$D,$A4,unos!K:K)</f>
        <v>0</v>
      </c>
      <c r="H4" s="1">
        <f>SUMIF(unos!$D:$D,$A4,unos!L:L)</f>
        <v>0</v>
      </c>
    </row>
    <row r="5" spans="1:8" ht="12.75">
      <c r="A5" s="1" t="s">
        <v>6</v>
      </c>
      <c r="B5" s="1">
        <f>SUMIF(unos!D:D,$A5,unos!E:E)</f>
        <v>35</v>
      </c>
      <c r="C5" s="1">
        <f>SUMIF(unos!D:D,$A5,unos!G:G)</f>
        <v>7090</v>
      </c>
      <c r="D5" s="1">
        <f>SUMIF(unos!D:D,$A5,unos!H:H)</f>
        <v>83</v>
      </c>
      <c r="E5" s="1">
        <f>SUMIF(unos!$D:$D,$A5,unos!I:I)</f>
        <v>204</v>
      </c>
      <c r="F5" s="1">
        <f>SUMIF(unos!$D:$D,$A5,unos!J:J)</f>
        <v>-121</v>
      </c>
      <c r="G5" s="1">
        <f>SUMIF(unos!$D:$D,$A5,unos!K:K)</f>
        <v>2459</v>
      </c>
      <c r="H5" s="1">
        <f>SUMIF(unos!$D:$D,$A5,unos!L:L)</f>
        <v>4631</v>
      </c>
    </row>
    <row r="6" spans="1:8" ht="12.75">
      <c r="A6" s="1" t="s">
        <v>7</v>
      </c>
      <c r="B6" s="1">
        <f>SUMIF(unos!D:D,$A6,unos!E:E)</f>
        <v>879</v>
      </c>
      <c r="C6" s="1">
        <f>SUMIF(unos!D:D,$A6,unos!G:G)</f>
        <v>182352</v>
      </c>
      <c r="D6" s="1">
        <f>SUMIF(unos!D:D,$A6,unos!H:H)</f>
        <v>165</v>
      </c>
      <c r="E6" s="1">
        <f>SUMIF(unos!$D:$D,$A6,unos!I:I)</f>
        <v>696</v>
      </c>
      <c r="F6" s="1">
        <f>SUMIF(unos!$D:$D,$A6,unos!J:J)</f>
        <v>-531</v>
      </c>
      <c r="G6" s="1">
        <f>SUMIF(unos!$D:$D,$A6,unos!K:K)</f>
        <v>2</v>
      </c>
      <c r="H6" s="1">
        <f>SUMIF(unos!$D:$D,$A6,unos!L:L)</f>
        <v>182350</v>
      </c>
    </row>
    <row r="7" spans="1:8" ht="12.75">
      <c r="A7" s="1" t="s">
        <v>8</v>
      </c>
      <c r="B7" s="1">
        <f>SUMIF(unos!D:D,$A7,unos!E:E)</f>
        <v>618</v>
      </c>
      <c r="C7" s="1">
        <f>SUMIF(unos!D:D,$A7,unos!G:G)</f>
        <v>124554</v>
      </c>
      <c r="D7" s="1">
        <f>SUMIF(unos!D:D,$A7,unos!H:H)</f>
        <v>165</v>
      </c>
      <c r="E7" s="1">
        <f>SUMIF(unos!$D:$D,$A7,unos!I:I)</f>
        <v>204</v>
      </c>
      <c r="F7" s="1">
        <f>SUMIF(unos!$D:$D,$A7,unos!J:J)</f>
        <v>-39</v>
      </c>
      <c r="G7" s="1">
        <f>SUMIF(unos!$D:$D,$A7,unos!K:K)</f>
        <v>5466</v>
      </c>
      <c r="H7" s="1">
        <f>SUMIF(unos!$D:$D,$A7,unos!L:L)</f>
        <v>119088</v>
      </c>
    </row>
    <row r="8" spans="1:8" ht="12.75">
      <c r="A8" s="1" t="s">
        <v>9</v>
      </c>
      <c r="B8" s="1">
        <f>SUMIF(unos!D:D,$A8,unos!E:E)</f>
        <v>3</v>
      </c>
      <c r="C8" s="1">
        <f>SUMIF(unos!D:D,$A8,unos!G:G)</f>
        <v>672</v>
      </c>
      <c r="D8" s="1">
        <f>SUMIF(unos!D:D,$A8,unos!H:H)</f>
        <v>91</v>
      </c>
      <c r="E8" s="1">
        <f>SUMIF(unos!$D:$D,$A8,unos!I:I)</f>
        <v>150</v>
      </c>
      <c r="F8" s="1">
        <f>SUMIF(unos!$D:$D,$A8,unos!J:J)</f>
        <v>-59</v>
      </c>
      <c r="G8" s="1">
        <f>SUMIF(unos!$D:$D,$A8,unos!K:K)</f>
        <v>0</v>
      </c>
      <c r="H8" s="1">
        <f>SUMIF(unos!$D:$D,$A8,unos!L:L)</f>
        <v>672</v>
      </c>
    </row>
    <row r="9" spans="1:8" ht="12.75">
      <c r="A9" s="1" t="s">
        <v>9</v>
      </c>
      <c r="B9" s="1">
        <f>SUMIF(unos!D:D,$A9,unos!E:E)</f>
        <v>3</v>
      </c>
      <c r="C9" s="1">
        <f>SUMIF(unos!D:D,$A9,unos!G:G)</f>
        <v>672</v>
      </c>
      <c r="D9" s="1">
        <f>SUMIF(unos!D:D,$A9,unos!H:H)</f>
        <v>91</v>
      </c>
      <c r="E9" s="1">
        <f>SUMIF(unos!$D:$D,$A9,unos!I:I)</f>
        <v>150</v>
      </c>
      <c r="F9" s="1">
        <f>SUMIF(unos!$D:$D,$A9,unos!J:J)</f>
        <v>-59</v>
      </c>
      <c r="G9" s="1">
        <f>SUMIF(unos!$D:$D,$A9,unos!K:K)</f>
        <v>0</v>
      </c>
      <c r="H9" s="1">
        <f>SUMIF(unos!$D:$D,$A9,unos!L:L)</f>
        <v>672</v>
      </c>
    </row>
    <row r="10" spans="1:8" ht="12.75">
      <c r="A10" s="1" t="s">
        <v>10</v>
      </c>
      <c r="B10" s="1">
        <f>SUMIF(unos!D:D,$A10,unos!E:E)</f>
        <v>21</v>
      </c>
      <c r="C10" s="1">
        <f>SUMIF(unos!D:D,$A10,unos!G:G)</f>
        <v>4200</v>
      </c>
      <c r="D10" s="1">
        <f>SUMIF(unos!D:D,$A10,unos!H:H)</f>
        <v>77</v>
      </c>
      <c r="E10" s="1">
        <f>SUMIF(unos!$D:$D,$A10,unos!I:I)</f>
        <v>546</v>
      </c>
      <c r="F10" s="1">
        <f>SUMIF(unos!$D:$D,$A10,unos!J:J)</f>
        <v>-469</v>
      </c>
      <c r="G10" s="1">
        <f>SUMIF(unos!$D:$D,$A10,unos!K:K)</f>
        <v>0</v>
      </c>
      <c r="H10" s="1">
        <f>SUMIF(unos!$D:$D,$A10,unos!L:L)</f>
        <v>4200</v>
      </c>
    </row>
    <row r="11" spans="1:8" ht="12.75">
      <c r="A11" s="1" t="s">
        <v>12</v>
      </c>
      <c r="B11" s="1">
        <f>SUMIF(unos!D:D,$A11,unos!E:E)</f>
        <v>579</v>
      </c>
      <c r="C11" s="1">
        <f>SUMIF(unos!D:D,$A11,unos!G:G)</f>
        <v>120966</v>
      </c>
      <c r="D11" s="1">
        <f>SUMIF(unos!D:D,$A11,unos!H:H)</f>
        <v>180.333333333333</v>
      </c>
      <c r="E11" s="1">
        <f>SUMIF(unos!$D:$D,$A11,unos!I:I)</f>
        <v>196</v>
      </c>
      <c r="F11" s="1">
        <f>SUMIF(unos!$D:$D,$A11,unos!J:J)</f>
        <v>-15.666666666666998</v>
      </c>
      <c r="G11" s="1">
        <f>SUMIF(unos!$D:$D,$A11,unos!K:K)</f>
        <v>54</v>
      </c>
      <c r="H11" s="1">
        <f>SUMIF(unos!$D:$D,$A11,unos!L:L)</f>
        <v>120912</v>
      </c>
    </row>
    <row r="12" spans="1:8" ht="12.75">
      <c r="A12" s="1" t="s">
        <v>13</v>
      </c>
      <c r="B12" s="1">
        <f>SUMIF(unos!D:D,$A12,unos!E:E)</f>
        <v>543</v>
      </c>
      <c r="C12" s="1">
        <f>SUMIF(unos!D:D,$A12,unos!G:G)</f>
        <v>123576</v>
      </c>
      <c r="D12" s="1">
        <f>SUMIF(unos!D:D,$A12,unos!H:H)</f>
        <v>184.333333333333</v>
      </c>
      <c r="E12" s="1">
        <f>SUMIF(unos!$D:$D,$A12,unos!I:I)</f>
        <v>150</v>
      </c>
      <c r="F12" s="1">
        <f>SUMIF(unos!$D:$D,$A12,unos!J:J)</f>
        <v>34.333333333333</v>
      </c>
      <c r="G12" s="1">
        <f>SUMIF(unos!$D:$D,$A12,unos!K:K)</f>
        <v>32345</v>
      </c>
      <c r="H12" s="1">
        <f>SUMIF(unos!$D:$D,$A12,unos!L:L)</f>
        <v>91231</v>
      </c>
    </row>
    <row r="13" spans="1:8" ht="12.75">
      <c r="A13" s="1" t="s">
        <v>14</v>
      </c>
      <c r="B13" s="1">
        <f>SUMIF(unos!D:D,$A13,unos!E:E)</f>
        <v>123</v>
      </c>
      <c r="C13" s="1">
        <f>SUMIF(unos!D:D,$A13,unos!G:G)</f>
        <v>31242</v>
      </c>
      <c r="D13" s="1">
        <f>SUMIF(unos!D:D,$A13,unos!H:H)</f>
        <v>107.333333333333</v>
      </c>
      <c r="E13" s="1">
        <f>SUMIF(unos!$D:$D,$A13,unos!I:I)</f>
        <v>150</v>
      </c>
      <c r="F13" s="1">
        <f>SUMIF(unos!$D:$D,$A13,unos!J:J)</f>
        <v>-42.666666666667</v>
      </c>
      <c r="G13" s="1">
        <f>SUMIF(unos!$D:$D,$A13,unos!K:K)</f>
        <v>321321</v>
      </c>
      <c r="H13" s="1">
        <f>SUMIF(unos!$D:$D,$A13,unos!L:L)</f>
        <v>-290079</v>
      </c>
    </row>
    <row r="14" spans="1:8" ht="12.75">
      <c r="A14" s="1" t="s">
        <v>15</v>
      </c>
      <c r="B14" s="1">
        <f>SUMIF(unos!D:D,$A14,unos!E:E)</f>
        <v>119</v>
      </c>
      <c r="C14" s="1">
        <f>SUMIF(unos!D:D,$A14,unos!G:G)</f>
        <v>29680</v>
      </c>
      <c r="D14" s="1">
        <f>SUMIF(unos!D:D,$A14,unos!H:H)</f>
        <v>192.333333333333</v>
      </c>
      <c r="E14" s="1">
        <f>SUMIF(unos!$D:$D,$A14,unos!I:I)</f>
        <v>5615</v>
      </c>
      <c r="F14" s="1">
        <f>SUMIF(unos!$D:$D,$A14,unos!J:J)</f>
        <v>-5422.666666666667</v>
      </c>
      <c r="G14" s="1">
        <f>SUMIF(unos!$D:$D,$A14,unos!K:K)</f>
        <v>321321</v>
      </c>
      <c r="H14" s="1">
        <f>SUMIF(unos!$D:$D,$A14,unos!L:L)</f>
        <v>-291641</v>
      </c>
    </row>
    <row r="15" spans="1:8" ht="12.75">
      <c r="A15" s="1" t="s">
        <v>16</v>
      </c>
      <c r="B15" s="1">
        <f>SUMIF(unos!D:D,$A15,unos!E:E)</f>
        <v>9038</v>
      </c>
      <c r="C15" s="1">
        <f>SUMIF(unos!D:D,$A15,unos!G:G)</f>
        <v>2370052</v>
      </c>
      <c r="D15" s="1">
        <f>SUMIF(unos!D:D,$A15,unos!H:H)</f>
        <v>453.33333333333303</v>
      </c>
      <c r="E15" s="1">
        <f>SUMIF(unos!$D:$D,$A15,unos!I:I)</f>
        <v>5815</v>
      </c>
      <c r="F15" s="1">
        <f>SUMIF(unos!$D:$D,$A15,unos!J:J)</f>
        <v>-5361.666666666667</v>
      </c>
      <c r="G15" s="1">
        <f>SUMIF(unos!$D:$D,$A15,unos!K:K)</f>
        <v>322877</v>
      </c>
      <c r="H15" s="1">
        <f>SUMIF(unos!$D:$D,$A15,unos!L:L)</f>
        <v>2047175</v>
      </c>
    </row>
    <row r="16" spans="1:8" ht="12.75">
      <c r="A16" s="1" t="s">
        <v>17</v>
      </c>
      <c r="B16" s="1">
        <f>SUMIF(unos!D:D,$A16,unos!E:E)</f>
        <v>861</v>
      </c>
      <c r="C16" s="1">
        <f>SUMIF(unos!D:D,$A16,unos!G:G)</f>
        <v>233760</v>
      </c>
      <c r="D16" s="1">
        <f>SUMIF(unos!D:D,$A16,unos!H:H)</f>
        <v>205.333333333333</v>
      </c>
      <c r="E16" s="1">
        <f>SUMIF(unos!$D:$D,$A16,unos!I:I)</f>
        <v>4804</v>
      </c>
      <c r="F16" s="1">
        <f>SUMIF(unos!$D:$D,$A16,unos!J:J)</f>
        <v>-4598.666666666667</v>
      </c>
      <c r="G16" s="1">
        <f>SUMIF(unos!$D:$D,$A16,unos!K:K)</f>
        <v>23213</v>
      </c>
      <c r="H16" s="1">
        <f>SUMIF(unos!$D:$D,$A16,unos!L:L)</f>
        <v>210547</v>
      </c>
    </row>
    <row r="17" spans="1:8" ht="12.75">
      <c r="A17" s="1" t="s">
        <v>18</v>
      </c>
      <c r="B17" s="1">
        <f>SUMIF(unos!D:D,$A17,unos!E:E)</f>
        <v>4654</v>
      </c>
      <c r="C17" s="1">
        <f>SUMIF(unos!D:D,$A17,unos!G:G)</f>
        <v>1293812</v>
      </c>
      <c r="D17" s="1">
        <f>SUMIF(unos!D:D,$A17,unos!H:H)</f>
        <v>119.333333333333</v>
      </c>
      <c r="E17" s="1">
        <f>SUMIF(unos!$D:$D,$A17,unos!I:I)</f>
        <v>150</v>
      </c>
      <c r="F17" s="1">
        <f>SUMIF(unos!$D:$D,$A17,unos!J:J)</f>
        <v>-30.666666666667</v>
      </c>
      <c r="G17" s="1">
        <f>SUMIF(unos!$D:$D,$A17,unos!K:K)</f>
        <v>23131313</v>
      </c>
      <c r="H17" s="1">
        <f>SUMIF(unos!$D:$D,$A17,unos!L:L)</f>
        <v>-21837501</v>
      </c>
    </row>
    <row r="18" spans="1:8" ht="12.75">
      <c r="A18" s="1" t="s">
        <v>19</v>
      </c>
      <c r="B18" s="1">
        <f>SUMIF(unos!D:D,$A18,unos!E:E)</f>
        <v>5667</v>
      </c>
      <c r="C18" s="1">
        <f>SUMIF(unos!D:D,$A18,unos!G:G)</f>
        <v>1607664</v>
      </c>
      <c r="D18" s="1">
        <f>SUMIF(unos!D:D,$A18,unos!H:H)</f>
        <v>203.333333333333</v>
      </c>
      <c r="E18" s="1">
        <f>SUMIF(unos!$D:$D,$A18,unos!I:I)</f>
        <v>696</v>
      </c>
      <c r="F18" s="1">
        <f>SUMIF(unos!$D:$D,$A18,unos!J:J)</f>
        <v>-492.66666666666697</v>
      </c>
      <c r="G18" s="1">
        <f>SUMIF(unos!$D:$D,$A18,unos!K:K)</f>
        <v>123213</v>
      </c>
      <c r="H18" s="1">
        <f>SUMIF(unos!$D:$D,$A18,unos!L:L)</f>
        <v>1484451</v>
      </c>
    </row>
    <row r="19" spans="1:8" ht="12.75">
      <c r="A19" s="1" t="s">
        <v>20</v>
      </c>
      <c r="B19" s="1">
        <f>SUMIF(unos!D:D,$A19,unos!E:E)</f>
        <v>608</v>
      </c>
      <c r="C19" s="1">
        <f>SUMIF(unos!D:D,$A19,unos!G:G)</f>
        <v>126460</v>
      </c>
      <c r="D19" s="1">
        <f>SUMIF(unos!D:D,$A19,unos!H:H)</f>
        <v>298.33333333333303</v>
      </c>
      <c r="E19" s="1">
        <f>SUMIF(unos!$D:$D,$A19,unos!I:I)</f>
        <v>1152</v>
      </c>
      <c r="F19" s="1">
        <f>SUMIF(unos!$D:$D,$A19,unos!J:J)</f>
        <v>-853.666666666667</v>
      </c>
      <c r="G19" s="1">
        <f>SUMIF(unos!$D:$D,$A19,unos!K:K)</f>
        <v>37167</v>
      </c>
      <c r="H19" s="1">
        <f>SUMIF(unos!$D:$D,$A19,unos!L:L)</f>
        <v>89293</v>
      </c>
    </row>
    <row r="20" spans="1:8" ht="12.75">
      <c r="A20" s="1" t="s">
        <v>21</v>
      </c>
      <c r="B20" s="1">
        <f>SUMIF(unos!D:D,$A20,unos!E:E)</f>
        <v>35463</v>
      </c>
      <c r="C20" s="1">
        <f>SUMIF(unos!D:D,$A20,unos!G:G)</f>
        <v>10497048</v>
      </c>
      <c r="D20" s="1">
        <f>SUMIF(unos!D:D,$A20,unos!H:H)</f>
        <v>128.333333333333</v>
      </c>
      <c r="E20" s="1">
        <f>SUMIF(unos!$D:$D,$A20,unos!I:I)</f>
        <v>150</v>
      </c>
      <c r="F20" s="1">
        <f>SUMIF(unos!$D:$D,$A20,unos!J:J)</f>
        <v>-21.666666666667</v>
      </c>
      <c r="G20" s="1">
        <f>SUMIF(unos!$D:$D,$A20,unos!K:K)</f>
        <v>34164</v>
      </c>
      <c r="H20" s="1">
        <f>SUMIF(unos!$D:$D,$A20,unos!L:L)</f>
        <v>10462884</v>
      </c>
    </row>
    <row r="21" spans="1:8" ht="12.75">
      <c r="A21" s="1" t="s">
        <v>1</v>
      </c>
      <c r="B21" s="1">
        <f>SUMIF(unos!D:D,$A21,unos!E:E)</f>
        <v>15794</v>
      </c>
      <c r="C21" s="1">
        <f>SUMIF(unos!D:D,$A21,unos!G:G)</f>
        <v>3158800</v>
      </c>
      <c r="D21" s="1">
        <f>SUMIF(unos!D:D,$A21,unos!H:H)</f>
        <v>181</v>
      </c>
      <c r="E21" s="1">
        <f>SUMIF(unos!$D:$D,$A21,unos!I:I)</f>
        <v>5020</v>
      </c>
      <c r="F21" s="1">
        <f>SUMIF(unos!$D:$D,$A21,unos!J:J)</f>
        <v>-4839</v>
      </c>
      <c r="G21" s="1">
        <f>SUMIF(unos!$D:$D,$A21,unos!K:K)</f>
        <v>33</v>
      </c>
      <c r="H21" s="1">
        <f>SUMIF(unos!$D:$D,$A21,unos!L:L)</f>
        <v>3158767</v>
      </c>
    </row>
    <row r="22" spans="1:8" ht="12.75">
      <c r="A22" s="1" t="s">
        <v>2</v>
      </c>
      <c r="B22" s="1">
        <f>SUMIF(unos!D:D,$A22,unos!E:E)</f>
        <v>0</v>
      </c>
      <c r="C22" s="1">
        <f>SUMIF(unos!D:D,$A22,unos!G:G)</f>
        <v>0</v>
      </c>
      <c r="D22" s="1">
        <f>SUMIF(unos!D:D,$A22,unos!H:H)</f>
        <v>0</v>
      </c>
      <c r="E22" s="1">
        <f>SUMIF(unos!$D:$D,$A22,unos!I:I)</f>
        <v>0</v>
      </c>
      <c r="F22" s="1">
        <f>SUMIF(unos!$D:$D,$A22,unos!J:J)</f>
        <v>0</v>
      </c>
      <c r="G22" s="1">
        <f>SUMIF(unos!$D:$D,$A22,unos!K:K)</f>
        <v>0</v>
      </c>
      <c r="H22" s="1">
        <f>SUMIF(unos!$D:$D,$A22,unos!L:L)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Nebojsa</cp:lastModifiedBy>
  <cp:lastPrinted>2008-06-15T09:32:16Z</cp:lastPrinted>
  <dcterms:created xsi:type="dcterms:W3CDTF">2008-05-01T18:34:02Z</dcterms:created>
  <dcterms:modified xsi:type="dcterms:W3CDTF">2008-06-16T13:54:30Z</dcterms:modified>
  <cp:category/>
  <cp:version/>
  <cp:contentType/>
  <cp:contentStatus/>
</cp:coreProperties>
</file>