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360" yWindow="60" windowWidth="11340" windowHeight="6795" activeTab="1"/>
  </bookViews>
  <sheets>
    <sheet name="ZA_KOOPERANTE" sheetId="1" r:id="rId1"/>
    <sheet name="ZA_GRAD" sheetId="4" r:id="rId2"/>
  </sheets>
  <definedNames>
    <definedName name="_xlnm._FilterDatabase" localSheetId="1" hidden="1">ZA_GRAD!$A$6:$G$6</definedName>
    <definedName name="_xlnm._FilterDatabase" localSheetId="0" hidden="1">ZA_KOOPERANTE!$A$6:$G$6</definedName>
    <definedName name="opis_stavaka_za_grad">#REF!</definedName>
    <definedName name="print_range_grad">ZA_GRAD!$B$1:$G$410</definedName>
    <definedName name="print_range_kooperanti">ZA_KOOPERANTE!$B$1:$G$360</definedName>
  </definedNames>
  <calcPr calcId="125725"/>
</workbook>
</file>

<file path=xl/calcChain.xml><?xml version="1.0" encoding="utf-8"?>
<calcChain xmlns="http://schemas.openxmlformats.org/spreadsheetml/2006/main">
  <c r="E14" i="4"/>
  <c r="G7"/>
  <c r="G8"/>
  <c r="G10"/>
  <c r="G13"/>
  <c r="E186"/>
  <c r="E179"/>
  <c r="E130"/>
  <c r="E142"/>
  <c r="E152"/>
  <c r="E159"/>
  <c r="E167"/>
  <c r="E173"/>
  <c r="E121"/>
  <c r="E39"/>
  <c r="E9"/>
  <c r="I178"/>
  <c r="G178"/>
  <c r="I177"/>
  <c r="G177"/>
  <c r="I176"/>
  <c r="E176"/>
  <c r="G120"/>
  <c r="G119"/>
  <c r="E118"/>
  <c r="G61"/>
  <c r="F17"/>
  <c r="F16"/>
  <c r="F15"/>
  <c r="G183"/>
  <c r="G107"/>
  <c r="G191"/>
  <c r="G166"/>
  <c r="G150"/>
  <c r="G151"/>
  <c r="G137"/>
  <c r="G138"/>
  <c r="G139"/>
  <c r="G140"/>
  <c r="G141"/>
  <c r="G124"/>
  <c r="G125"/>
  <c r="G126"/>
  <c r="G127"/>
  <c r="G128"/>
  <c r="G129"/>
  <c r="G108"/>
  <c r="G109"/>
  <c r="G110"/>
  <c r="G111"/>
  <c r="G112"/>
  <c r="G113"/>
  <c r="G114"/>
  <c r="G115"/>
  <c r="G116"/>
  <c r="G117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40"/>
  <c r="G175"/>
  <c r="G41"/>
  <c r="G122"/>
  <c r="G123"/>
  <c r="G131"/>
  <c r="G132"/>
  <c r="G133"/>
  <c r="G134"/>
  <c r="G135"/>
  <c r="G136"/>
  <c r="G143"/>
  <c r="G144"/>
  <c r="G145"/>
  <c r="G146"/>
  <c r="G147"/>
  <c r="G148"/>
  <c r="G149"/>
  <c r="G153"/>
  <c r="G154"/>
  <c r="G155"/>
  <c r="G156"/>
  <c r="G157"/>
  <c r="G158"/>
  <c r="G160"/>
  <c r="G161"/>
  <c r="G162"/>
  <c r="G163"/>
  <c r="G164"/>
  <c r="G165"/>
  <c r="G168"/>
  <c r="G169"/>
  <c r="G170"/>
  <c r="G171"/>
  <c r="G172"/>
  <c r="G174"/>
  <c r="G180"/>
  <c r="G181"/>
  <c r="G182"/>
  <c r="G184"/>
  <c r="G185"/>
  <c r="G187"/>
  <c r="G188"/>
  <c r="G189"/>
  <c r="G190"/>
  <c r="G63"/>
  <c r="G64"/>
  <c r="G66"/>
  <c r="G67"/>
  <c r="G69"/>
  <c r="G70"/>
  <c r="G72"/>
  <c r="G73"/>
  <c r="G74"/>
  <c r="G76"/>
  <c r="G77"/>
  <c r="G78"/>
  <c r="G80"/>
  <c r="G81"/>
  <c r="G82"/>
  <c r="G84"/>
  <c r="G85"/>
  <c r="G86"/>
  <c r="G88"/>
  <c r="G89"/>
  <c r="G90"/>
  <c r="G92"/>
  <c r="G93"/>
  <c r="G94"/>
  <c r="G96"/>
  <c r="G97"/>
  <c r="E98"/>
  <c r="G98"/>
  <c r="G99"/>
  <c r="G100"/>
  <c r="G101"/>
  <c r="G102"/>
  <c r="G103"/>
  <c r="G104"/>
  <c r="G105"/>
  <c r="G106"/>
  <c r="E95"/>
  <c r="E91"/>
  <c r="E87"/>
  <c r="E83"/>
  <c r="E79"/>
  <c r="E75"/>
  <c r="E71"/>
  <c r="E68"/>
  <c r="E65"/>
  <c r="E62"/>
  <c r="C201"/>
  <c r="C199"/>
  <c r="C197"/>
  <c r="I175"/>
  <c r="I174"/>
  <c r="I173"/>
  <c r="I150"/>
  <c r="I141"/>
  <c r="I140"/>
  <c r="I137"/>
  <c r="B126"/>
  <c r="B127"/>
  <c r="B128"/>
  <c r="B129"/>
  <c r="A126"/>
  <c r="A127"/>
  <c r="A128"/>
  <c r="A129"/>
  <c r="I124"/>
  <c r="I117"/>
  <c r="B54"/>
  <c r="B55"/>
  <c r="B56"/>
  <c r="B57"/>
  <c r="B58"/>
  <c r="B59"/>
  <c r="B60"/>
  <c r="A54"/>
  <c r="A55"/>
  <c r="A56"/>
  <c r="A57"/>
  <c r="A58"/>
  <c r="A59"/>
  <c r="A60"/>
  <c r="I53"/>
  <c r="I52"/>
  <c r="B48"/>
  <c r="B49"/>
  <c r="B50"/>
  <c r="B51"/>
  <c r="B52"/>
  <c r="A48"/>
  <c r="A49"/>
  <c r="A50"/>
  <c r="A51"/>
  <c r="A52"/>
  <c r="I49"/>
  <c r="I48"/>
  <c r="I47"/>
  <c r="I46"/>
  <c r="I45"/>
  <c r="I44"/>
  <c r="I43"/>
  <c r="I42"/>
  <c r="I41"/>
  <c r="I40"/>
  <c r="I31"/>
  <c r="I30"/>
  <c r="I13"/>
  <c r="I10"/>
  <c r="B8"/>
  <c r="G14"/>
  <c r="G192"/>
  <c r="E192"/>
  <c r="G193"/>
  <c r="G194"/>
  <c r="E193"/>
  <c r="E194"/>
  <c r="E7" i="1"/>
  <c r="E72"/>
  <c r="G72"/>
  <c r="B5"/>
  <c r="B4"/>
  <c r="B3"/>
  <c r="B2"/>
  <c r="E34"/>
  <c r="E130"/>
  <c r="E131"/>
  <c r="E132"/>
  <c r="E133"/>
  <c r="E134"/>
  <c r="E135"/>
  <c r="E136"/>
  <c r="E137"/>
  <c r="E138"/>
  <c r="E139"/>
  <c r="E140"/>
  <c r="E141"/>
  <c r="E129"/>
  <c r="E75"/>
  <c r="E76"/>
  <c r="E77"/>
  <c r="E78"/>
  <c r="E79"/>
  <c r="E80"/>
  <c r="E81"/>
  <c r="E82"/>
  <c r="E83"/>
  <c r="E84"/>
  <c r="E85"/>
  <c r="E86"/>
  <c r="E87"/>
  <c r="E88"/>
  <c r="E89"/>
  <c r="E90"/>
  <c r="E91"/>
  <c r="E92"/>
  <c r="E93"/>
  <c r="E94"/>
  <c r="E95"/>
  <c r="E96"/>
  <c r="E97"/>
  <c r="E98"/>
  <c r="E99"/>
  <c r="E100"/>
  <c r="E101"/>
  <c r="E102"/>
  <c r="E103"/>
  <c r="E104"/>
  <c r="E105"/>
  <c r="E106"/>
  <c r="E107"/>
  <c r="E108"/>
  <c r="E109"/>
  <c r="E110"/>
  <c r="E111"/>
  <c r="E112"/>
  <c r="E113"/>
  <c r="E114"/>
  <c r="E115"/>
  <c r="E116"/>
  <c r="E117"/>
  <c r="E118"/>
  <c r="E119"/>
  <c r="E120"/>
  <c r="E121"/>
  <c r="E122"/>
  <c r="E123"/>
  <c r="E124"/>
  <c r="E125"/>
  <c r="E126"/>
  <c r="E127"/>
  <c r="E128"/>
  <c r="E74"/>
  <c r="E61"/>
  <c r="E62"/>
  <c r="E63"/>
  <c r="E64"/>
  <c r="E65"/>
  <c r="E66"/>
  <c r="E67"/>
  <c r="E68"/>
  <c r="E69"/>
  <c r="E70"/>
  <c r="E60"/>
  <c r="E56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14"/>
  <c r="E8"/>
  <c r="E9"/>
  <c r="E10"/>
  <c r="E11"/>
  <c r="E12"/>
  <c r="E13"/>
  <c r="G10"/>
  <c r="E71"/>
  <c r="G141"/>
  <c r="G119"/>
  <c r="G103"/>
  <c r="G104"/>
  <c r="G90"/>
  <c r="G91"/>
  <c r="G92"/>
  <c r="G93"/>
  <c r="G94"/>
  <c r="G77"/>
  <c r="G78"/>
  <c r="G79"/>
  <c r="G80"/>
  <c r="G81"/>
  <c r="G82"/>
  <c r="G60"/>
  <c r="G61"/>
  <c r="G62"/>
  <c r="G63"/>
  <c r="G64"/>
  <c r="G65"/>
  <c r="G66"/>
  <c r="G67"/>
  <c r="G68"/>
  <c r="G69"/>
  <c r="G70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7"/>
  <c r="G8"/>
  <c r="G36"/>
  <c r="G128"/>
  <c r="G58"/>
  <c r="G59"/>
  <c r="G37"/>
  <c r="G75"/>
  <c r="G76"/>
  <c r="G84"/>
  <c r="G85"/>
  <c r="G86"/>
  <c r="G87"/>
  <c r="G88"/>
  <c r="G89"/>
  <c r="G96"/>
  <c r="G97"/>
  <c r="G98"/>
  <c r="G99"/>
  <c r="G100"/>
  <c r="G101"/>
  <c r="G102"/>
  <c r="G106"/>
  <c r="G107"/>
  <c r="G108"/>
  <c r="G109"/>
  <c r="G110"/>
  <c r="G111"/>
  <c r="G113"/>
  <c r="G114"/>
  <c r="G115"/>
  <c r="G116"/>
  <c r="G117"/>
  <c r="G118"/>
  <c r="G121"/>
  <c r="G122"/>
  <c r="G123"/>
  <c r="G124"/>
  <c r="G125"/>
  <c r="G127"/>
  <c r="G130"/>
  <c r="G131"/>
  <c r="G132"/>
  <c r="G133"/>
  <c r="G134"/>
  <c r="G135"/>
  <c r="G137"/>
  <c r="G138"/>
  <c r="G139"/>
  <c r="G140"/>
  <c r="G142"/>
  <c r="G143"/>
  <c r="E143"/>
  <c r="G144"/>
  <c r="E144"/>
  <c r="E142"/>
  <c r="C151"/>
  <c r="C149"/>
  <c r="C147"/>
  <c r="E57"/>
  <c r="A79"/>
  <c r="A80"/>
  <c r="A81"/>
  <c r="A82"/>
  <c r="A50"/>
  <c r="A51"/>
  <c r="A52"/>
  <c r="A53"/>
  <c r="A54"/>
  <c r="A55"/>
  <c r="A56"/>
  <c r="A44"/>
  <c r="A45"/>
  <c r="A46"/>
  <c r="A47"/>
  <c r="A48"/>
  <c r="B8"/>
  <c r="I10"/>
  <c r="I13"/>
  <c r="I26"/>
  <c r="I27"/>
  <c r="I36"/>
  <c r="I37"/>
  <c r="I38"/>
  <c r="I39"/>
  <c r="I40"/>
  <c r="I41"/>
  <c r="I42"/>
  <c r="I43"/>
  <c r="B44"/>
  <c r="I44"/>
  <c r="B45"/>
  <c r="I45"/>
  <c r="B46"/>
  <c r="B47"/>
  <c r="B48"/>
  <c r="I48"/>
  <c r="I49"/>
  <c r="B50"/>
  <c r="B51"/>
  <c r="B52"/>
  <c r="B53"/>
  <c r="B54"/>
  <c r="B55"/>
  <c r="B56"/>
  <c r="I70"/>
  <c r="I77"/>
  <c r="B79"/>
  <c r="B80"/>
  <c r="B81"/>
  <c r="B82"/>
  <c r="I90"/>
  <c r="I93"/>
  <c r="I94"/>
  <c r="I103"/>
  <c r="I126"/>
  <c r="I127"/>
  <c r="I128"/>
</calcChain>
</file>

<file path=xl/comments1.xml><?xml version="1.0" encoding="utf-8"?>
<comments xmlns="http://schemas.openxmlformats.org/spreadsheetml/2006/main">
  <authors>
    <author>tommy</author>
  </authors>
  <commentList>
    <comment ref="C6" authorId="0">
      <text>
        <r>
          <rPr>
            <b/>
            <sz val="8"/>
            <color indexed="81"/>
            <rFont val="Tahoma"/>
            <charset val="238"/>
          </rPr>
          <t>tommy:</t>
        </r>
        <r>
          <rPr>
            <sz val="8"/>
            <color indexed="81"/>
            <rFont val="Tahoma"/>
            <charset val="238"/>
          </rPr>
          <t xml:space="preserve">
STAVKE S DOBAVOM MATERIJALA</t>
        </r>
      </text>
    </comment>
    <comment ref="F6" authorId="0">
      <text>
        <r>
          <rPr>
            <b/>
            <sz val="8"/>
            <color indexed="81"/>
            <rFont val="Tahoma"/>
            <charset val="238"/>
          </rPr>
          <t>tommy:</t>
        </r>
        <r>
          <rPr>
            <sz val="8"/>
            <color indexed="81"/>
            <rFont val="Tahoma"/>
            <charset val="238"/>
          </rPr>
          <t xml:space="preserve">
PLANSKE CIJENE ZA KOOPERANTE
</t>
        </r>
      </text>
    </comment>
    <comment ref="G6" authorId="0">
      <text>
        <r>
          <rPr>
            <b/>
            <sz val="8"/>
            <color indexed="81"/>
            <rFont val="Tahoma"/>
            <charset val="238"/>
          </rPr>
          <t>tommy:</t>
        </r>
        <r>
          <rPr>
            <sz val="8"/>
            <color indexed="81"/>
            <rFont val="Tahoma"/>
            <charset val="238"/>
          </rPr>
          <t xml:space="preserve">
KUNA ZA KOOPERANTE</t>
        </r>
      </text>
    </comment>
  </commentList>
</comments>
</file>

<file path=xl/comments2.xml><?xml version="1.0" encoding="utf-8"?>
<comments xmlns="http://schemas.openxmlformats.org/spreadsheetml/2006/main">
  <authors>
    <author>tommy</author>
    <author>kunstl</author>
  </authors>
  <commentList>
    <comment ref="C6" authorId="0">
      <text>
        <r>
          <rPr>
            <b/>
            <sz val="8"/>
            <color indexed="81"/>
            <rFont val="Tahoma"/>
            <charset val="238"/>
          </rPr>
          <t>tommy:</t>
        </r>
        <r>
          <rPr>
            <sz val="8"/>
            <color indexed="81"/>
            <rFont val="Tahoma"/>
            <charset val="238"/>
          </rPr>
          <t xml:space="preserve">
STAVKE S DOBAVOM MATERIJALA</t>
        </r>
      </text>
    </comment>
    <comment ref="F6" authorId="0">
      <text>
        <r>
          <rPr>
            <b/>
            <sz val="8"/>
            <color indexed="81"/>
            <rFont val="Tahoma"/>
            <charset val="238"/>
          </rPr>
          <t xml:space="preserve">tommy:
PLANSKE CIJENE ZA GRAD
</t>
        </r>
      </text>
    </comment>
    <comment ref="G6" authorId="0">
      <text>
        <r>
          <rPr>
            <b/>
            <sz val="8"/>
            <color indexed="81"/>
            <rFont val="Tahoma"/>
            <charset val="238"/>
          </rPr>
          <t>tommy:</t>
        </r>
        <r>
          <rPr>
            <sz val="8"/>
            <color indexed="81"/>
            <rFont val="Tahoma"/>
            <charset val="238"/>
          </rPr>
          <t xml:space="preserve">
KUNA ZA GRAD
</t>
        </r>
      </text>
    </comment>
    <comment ref="E63" authorId="1">
      <text>
        <r>
          <rPr>
            <b/>
            <sz val="8"/>
            <color indexed="81"/>
            <rFont val="Tahoma"/>
            <charset val="238"/>
          </rPr>
          <t>kunstl:</t>
        </r>
        <r>
          <rPr>
            <sz val="8"/>
            <color indexed="81"/>
            <rFont val="Tahoma"/>
            <charset val="238"/>
          </rPr>
          <t xml:space="preserve">
STROJNO UNIJETI M2
</t>
        </r>
      </text>
    </comment>
    <comment ref="E66" authorId="1">
      <text>
        <r>
          <rPr>
            <b/>
            <sz val="8"/>
            <color indexed="81"/>
            <rFont val="Tahoma"/>
            <charset val="238"/>
          </rPr>
          <t>kunstl:</t>
        </r>
        <r>
          <rPr>
            <sz val="8"/>
            <color indexed="81"/>
            <rFont val="Tahoma"/>
            <charset val="238"/>
          </rPr>
          <t xml:space="preserve">
STROJNO UNIJETI M2
</t>
        </r>
      </text>
    </comment>
    <comment ref="E69" authorId="1">
      <text>
        <r>
          <rPr>
            <b/>
            <sz val="8"/>
            <color indexed="81"/>
            <rFont val="Tahoma"/>
            <charset val="238"/>
          </rPr>
          <t>kunstl:</t>
        </r>
        <r>
          <rPr>
            <sz val="8"/>
            <color indexed="81"/>
            <rFont val="Tahoma"/>
            <charset val="238"/>
          </rPr>
          <t xml:space="preserve">
STROJNO UNIJETI M2
</t>
        </r>
      </text>
    </comment>
  </commentList>
</comments>
</file>

<file path=xl/sharedStrings.xml><?xml version="1.0" encoding="utf-8"?>
<sst xmlns="http://schemas.openxmlformats.org/spreadsheetml/2006/main" count="574" uniqueCount="222">
  <si>
    <t xml:space="preserve">HUMUSIRANJE POKOSA NASIPA U SLOJU OD 20CM HUMUSOM KOJI JE DEPONIRAN NA PRIVREMENU DEPONIJU                                                   (Rad obuhvaća zaštitu površina uz prometnicu koji su izloženi djelovanju malih količina vode, primjenom humusnog materijala i travnate vegetacije, na površinama određenim projektom ili prema zahtjevima nadzornog inženjera. razastri sloj humusnog materijala potrebno je isplanirati i nabiti lakim nabijačima, kako bi se dobile ravne površine projektiranih nagiba, te zasijati takvom mješavinom trave, koja odgovara i ekološkim uvjetima u području i osigurava trajnost rasta. Jediničnom cijenom obuhvaćeni su svi radovi i prijevozi, potrebni za izvršenje zaštite pokosa. Obračun radova po m2. </t>
  </si>
  <si>
    <t xml:space="preserve">ISKOP HUMUSA                                                                                          (Ova stavka obuhvaća slijedeće radove: strojni otkop humusa (d=20-25cm); utovar i odvoz otkopanog materijala na deponiju; istovar i razastiranje po deponiji. Obračun radova po m1) </t>
  </si>
  <si>
    <t>ISKOP                                                                                                     (Ovaj rad obuhvaća iskope u materijalu C kategorije (prema O.T.U. Točka 2.2). Iskop se obavlja upotrebom odgovarajućih strojeva, a ručni iskop svodi se na neophodni minimum. Iskope vršiti prema profilima i visinskim kotama i propisanim nagibima po projektu, odnosno po zahtjevu nadzornog inženjera. Pri izvođenju radova treba paziti da ne dođe do oštećenja ravnina i postojećih instalacija. U svim fazama rada mora biti osigurana dobra odvodnja posteljice. Ova stavka obuhvaća: iskop, utovar u prijevozno sredstvo i prijevoz na deponiju. Obračun radova po m3)</t>
  </si>
  <si>
    <t>UREĐENJE POSTELJICE I TEMELJNOG TLA                                           (Stavkom je predviđeno uređenje i zaštita temeljnog tla do izrade nasipa ili posteljice do izrade tamponskog sloja. Stavkom su obuhvačeni slijedeći radovi: planiranje posteljice na projektom predviđene kote s projektiranim nagibom; sabijanje posteljice ili temeljnog tla tako da se postigne zbijenost Ms=20-25 MN/m2 za miješane materijale (prema O.T.U. točka 2.8). Obračun radova po m2)</t>
  </si>
  <si>
    <t>RUČNI ISKOP                                                                                             (Ovaj rad obuhvaća ručne iskope u materijalu C kategorije, utovar u prijevozno sredstvo i prijevoz na deponiju. Obračun radova po m3)</t>
  </si>
  <si>
    <t>DOPREMA I POSTAVA GEOTEKSTILA (300g/m2) NA PRIPREMLJANU PODLOGU                                                                                                                                        (Obračun radova po m2)</t>
  </si>
  <si>
    <t>DOPREMA I UGRADNJA BETONSKIH OPLOČNIKA NA PJEŠČANU PODLOGU DEBLJINE 5CM SA ZAPUNJAVANJEM FUGA HUMUSOM                                                                                                          (Obračun radova po m2)</t>
  </si>
  <si>
    <t>UTOVAR I POSTAVA MALE KAMENE KOCKE NA GRADILIŠTE TE POSTAVA ISTE NA PJEŠČANU PODLOGU PODLOGU DEBLJINE 5CM SA ZAPUNJVANJEM FUGA PIJESKOM.                                                                                                                  (Obračun radova po m2)</t>
  </si>
  <si>
    <t>UTOVAR I POSTAVA MALE KAMENE KOCKE NA GRADILIŠTE TE POSTAVA ISTE NA PJEŠČANU PODLOGU DEBLJINE 5CM SA ZAPUNJVANJEM FUGA PIJESKOM.                                                                                                                  (Obračun radova po m2)</t>
  </si>
  <si>
    <t>UTOVAR I POSTAVA VELIKE KAMENE KOCKE NA GRADILIŠTE TE POSTAVA ISTE NA BETONSKU PODLOGU M-15 DEBLJINE 15CM SA ZAPUNJVANJEM FUGA PIJESKOM.                                                                                                                  (Obračun radova po m2)</t>
  </si>
  <si>
    <t>IZRADA RUNDELE OKO DRVEĆA OD VELIKE KAMENE KOCKE NA BETONSKOJ PODLOZI                                                                                                                           (Obračun radova po m2)</t>
  </si>
  <si>
    <t xml:space="preserve">IZRADA CEMENTNE STABILIZACIJE                                                                                                           (Donji nosivi sloj od mješavine šljunka i cementa - cementna stabilizacija, polažu se na prethodno preuzeti tamponski sloj. Prije pristupa asfaltiranju treba temeljito očistiti gornju površinu cementne stabilizacije od nevezanog materijala i drugih nečistoća. Ova stavka obuhvaća: izradu cementne stabilizacije sa strojevima na licu mjesta ili izradu u betonarama; prijevoz i ugradnju sa ravnošču +/- 1cm . Obračun rdadova po m3) </t>
  </si>
  <si>
    <t>PRIJEVOZ, UGRADBA I NJEGA BETONA                                                                                                                 (Stavka obuhvaća prijevoz, ugradnju i njegu betona na gradilištu bez oplate (obložni i podložni beton, beton trakastih temelja i sl.. Obračun radova po m3)</t>
  </si>
  <si>
    <t>IZRADA, MONTAZA , DEMONTAZA I ČIŠĆENJE DRVENE OPLATE                                                                                                                                (Obračun po m2)</t>
  </si>
  <si>
    <t>DOPREMA, REZANJE I POSTAVA ARMATURNE MREZE                                                                                                                  (Obračun radova po kg)</t>
  </si>
  <si>
    <t>IZRADA SLIVNIKA OD BETONSKE CIJEVI FI 500MM, DUBINE 2,5M                                                                                                             (Betonske cijevi fi 500 polažu se na betonsku podlogu i oblažu betonom M-15. Rad na izradi slivnika obuhvaća iskop, prijevoz, polaganje cijevi, izradu podloge i obloge betonom M-15, te prijevoz materijala za zatrpavanje, postavljanje rešetki od lijevanog željeza dimenzija 400x400mm, nosivosti 25kN te sve ostalo potrebno za dovršenje rada. Obračun radova po kom.)</t>
  </si>
  <si>
    <t>IZRADA SLIVNIKA OD BETONSKE CIJEVI FI 500MM, DUBINE 2,0M                                                                                                            (Betonske cijevi fi 500 polažu se na betonsku podlogu i oblažu betonom M-15. Rad na izradi slivnika obuhvaća iskop, prijevoz, polaganje cijevi, izradu podloge i obloge betonom M-15, te prijevoz materijala za zatrpavanje, postavljanje rešetki od lijevanog željeza dimenzija 400x400mm, nosivosti 25kN te sve ostalo potrebno za dovršenje rada. Obračun radova po kom.)</t>
  </si>
  <si>
    <t>IZVEDBA PRIKLJUČKA SLIVNIKA                                                                                                    (Ova stavka predviđa izradu priključka slivnika od gotovih betonskih cijevi. Stavka obuhvaća slijedeće: iskop zemlje za rov sa ravnim odsjecanjem stranica i planiranjem dna rova; izrada podloge cijevi betonom M-15, sloja d=15cm; prijevoz i ugradnja betonskih cijevi fi 200mm sa niveliranjem, te izvedbom spojeva u cementnom ortu; izrada betonske obloge betonom M-20, d=15cm; izrada spoja, priključka na postojeće reviziono okno; prijevoz i zatrpavanje rova kamenim materijalom uz potrebno zbijanje; utovar, odvoz i istovar na odlagalište. Obračun radova po m1)</t>
  </si>
  <si>
    <t>IZVEDBA PRIKLJUČKA SLIVNIKA                                                                                                  (Ova stavka predviđa izradu priključka slivnika od PVC cijevi. Stavka obuhvaća slijedeće: iskop zemlje za rov sa ravnim odsjecanjem stranica i planiranjem dna rova; prijevoz i ugradnja PVC cijevi fi 160mm sa niveliranjem; izrada spoja, priključka na postojeće reviziono okno; prijevoz i zatrpavanje rova kamenim materijalom uz potrebno zbijanje; utovar, odvoz i istovar materijala na odlagalište. Obračun radova po m1)</t>
  </si>
  <si>
    <t>IZVEDBA LINIJSKE REŠETKE TIPA ELKINGTON-GATIC                                                                                                      (Stavka obuhvaća: iskop rova za izvedbu betonskog kanala i sabirnog odvodnog slivnika; betoniranje dna kanala betonom M25; postava dvostrane oplate za kanal dubine 0,45m te postava okvira rešetke; betoniranje stjenki kanala betonom M 25; demontaža oplate; montaža "ELKINGTON" rešetke. Obračun radova po m1)</t>
  </si>
  <si>
    <t>IZRADA REVIZIONOG OKNA                                                                                                             (Stavka obuhvaća iskop s utovarom i odvozom; planiranje dna; izradu dvostrane opalte; postavu armature te betoniranje s ugradbom penjalica i postavu ljevano željeznog poklopca. Obračun radova po kom.)</t>
  </si>
  <si>
    <t>Rukovoditelj R.J. NC III:</t>
  </si>
  <si>
    <t>Pomoćnik direktora za tehničke poslove</t>
  </si>
  <si>
    <t xml:space="preserve">     Marijan Salar</t>
  </si>
  <si>
    <t>ukupno</t>
  </si>
  <si>
    <t xml:space="preserve">za uređenje i asfaltiranje      </t>
  </si>
  <si>
    <t>KOLNIK: dužine                   m1, širine                        m1</t>
  </si>
  <si>
    <t>HODNIK: dužine                   m1, širine                       m1</t>
  </si>
  <si>
    <t>KRČENJE GRMLJA I ŠIBLJA                                                                                                                            (Obračun radova po m1)</t>
  </si>
  <si>
    <t>NABAVA, DOPREMA I POSTAVA GEOTEKSTILA (300g/m2) NA PRIPREMLJANU PODLOGU                                                                                                                                        (Obračun radova po m2)</t>
  </si>
  <si>
    <t>NABAVA, DOVOZ I UGRADNJA GRANITNIH RUBNJAKA                                                                                                               (Ovom stavkom obuhvaćen je nabava, prijevoz i ugradnja granitnih rubnjaka te betona za izradu temelja. Granitni rubnjaci se postavljaju na betonski temelj od betona M-20. U cijenu je uključen sav potreban rad, eventualni iskopi i njega betona kao i zapunjavanje fuga širine 1cm cementnim mortom. Obračun radova po m1)</t>
  </si>
  <si>
    <t>površina&lt;5000m2</t>
  </si>
  <si>
    <t>površina od 5000-10000m2</t>
  </si>
  <si>
    <t>površina&gt;10000m2</t>
  </si>
  <si>
    <t>GLODANJE ASFALTA DEBLJINE DO 5cm                                                                            (Ova stavka obuhvaća : rad radnika uz glodalicu, čišćenje isfrezane površine , utovar viška isfrezanog asfalta u kamion sa odvozom na deponiju te po potrebi razbijanje neisfrezanog asfalta oko rubnjaka, šahtova , škrinjica. Za svaki daljnji cm cijena se povećava za 3,5kn/cm/m2. Obračun radova po m1)</t>
  </si>
  <si>
    <t>Koliko cm se freza više od osnovnih 5cm?</t>
  </si>
  <si>
    <t>SANACIJA ISPUHA DUBINE 80CM                                                                                                 (Stavka obuhvaća: rušenje postojećeg oštećenog asfaltnog kolnika s odvozom na deponiju; iskop postojećeg kamenog materijal do dubine 80cm s odvozom na deponiju; pripremu posteljice; prijevoz i ugradnju sortiranog kamenog materijala u sloju debljine 50cm; zasjecanje rubova i premazivanje bitumenskom emulzijom; prijevoz i strojna ugradba nosivog sloja asfalta BNS32, debljine sloja 8cm)</t>
  </si>
  <si>
    <r>
      <t xml:space="preserve">ZA POVRŠINE MANJE OD 1000M2 </t>
    </r>
    <r>
      <rPr>
        <sz val="8"/>
        <rFont val="Arial"/>
        <family val="2"/>
        <charset val="238"/>
      </rPr>
      <t>(ISPUH DUBINE 80CM)</t>
    </r>
  </si>
  <si>
    <r>
      <t xml:space="preserve">ZA POVRŠINE VEĆE OD 1000M2 </t>
    </r>
    <r>
      <rPr>
        <sz val="8"/>
        <rFont val="Arial"/>
        <family val="2"/>
        <charset val="238"/>
      </rPr>
      <t>(ISPUH DUBINE 80CM)</t>
    </r>
  </si>
  <si>
    <t xml:space="preserve"> NABAVA, DOPREMA I UGRADNJA BETONSKIH RUBNJAKA 18/24/100 OD BETONA M-40                                                                                             (Ovom stavkom obuhvaćen je prijevoz i ugradnja gotovih betonskih rubnjaka presjeka 18x24x100cm te betona za izradu temelja. Rubnjaci se postavljaju na betonski temelj od betona M-20. U cijenu je uključen sav potreban rad, eventualni iskopi i njega betona kao i zapunjavanje fuga širine 1cm cementnim mortom. Obračun radova po m1)</t>
  </si>
  <si>
    <t>Stipo Ćorić, dipl.ing.</t>
  </si>
  <si>
    <t xml:space="preserve"> NABAVA, DOPREMA I UGRADNJA KOLNIH ULAZA (SREDNJACI+GLAVE) OD BETONSKIH ELEMENATA MB-40                                                                                             (Ovom stavkom obuhvaćen je prijevoz i ugradnja gotovih kolnih ulaza te betona za izradu temelja. Gotovi kolni ulazi se postavljaju na betonski temelj od betona M-20. U cijenu je uključen sav potreban rad, eventualni iskopi i njega betona kao i zapunjavanje fuga širine 1cm cementnim mortom. Obračun radova po m1)</t>
  </si>
  <si>
    <t>IZRADA IZRAVNAVAJUĆEG SLOJA ASFALTA BNS 22</t>
  </si>
  <si>
    <r>
      <t xml:space="preserve">STROJNA UGRADNJA </t>
    </r>
    <r>
      <rPr>
        <sz val="8"/>
        <rFont val="Arial"/>
        <family val="2"/>
        <charset val="238"/>
      </rPr>
      <t>( IZRAVNAVAJUĆEG SLOJA ASFALTA BNS 22)</t>
    </r>
  </si>
  <si>
    <r>
      <t xml:space="preserve">RUČNA UGRADNJA  </t>
    </r>
    <r>
      <rPr>
        <sz val="8"/>
        <rFont val="Arial"/>
        <family val="2"/>
        <charset val="238"/>
      </rPr>
      <t>(IZRAVNAVAJUĆEG SLOJA ASFALTA BNS 22)</t>
    </r>
  </si>
  <si>
    <t>IZRADA IZRAVNAVAJUĆEG SLOJA ASFALTA BNS 16</t>
  </si>
  <si>
    <r>
      <t xml:space="preserve">STROJNA UGRADNJA </t>
    </r>
    <r>
      <rPr>
        <sz val="8"/>
        <rFont val="Arial"/>
        <family val="2"/>
        <charset val="238"/>
      </rPr>
      <t>(IZRAVNAVAJUĆEG SLOJA ASFALTA BNS 16)</t>
    </r>
  </si>
  <si>
    <r>
      <t xml:space="preserve">RUČNA UGRADNJA  </t>
    </r>
    <r>
      <rPr>
        <sz val="8"/>
        <rFont val="Arial"/>
        <family val="2"/>
        <charset val="238"/>
      </rPr>
      <t>(IZRAVNAVAJUĆEG SLOJA ASFALTA BNS 16)</t>
    </r>
  </si>
  <si>
    <t>IZRADA IZRAVNAVAJUĆEG SLOJA ASFALTA AB 8</t>
  </si>
  <si>
    <r>
      <t xml:space="preserve">STROJNA UGRADNJA </t>
    </r>
    <r>
      <rPr>
        <sz val="8"/>
        <rFont val="Arial"/>
        <family val="2"/>
        <charset val="238"/>
      </rPr>
      <t>(IZRAVNAVAJUĆEG SLOJA ASFALTA AB 8)</t>
    </r>
  </si>
  <si>
    <r>
      <t xml:space="preserve">RUČNA UGRADNJA </t>
    </r>
    <r>
      <rPr>
        <sz val="8"/>
        <rFont val="Arial"/>
        <family val="2"/>
        <charset val="238"/>
      </rPr>
      <t>(IZRAVNAVAJUĆEG SLOJA ASFALTA AB 8)</t>
    </r>
  </si>
  <si>
    <t>IZRADA SLOJA ASFALTA BNS 32 NA KOLNIKU U SLOJU OD 6CM U ZBIJENOM STANJU</t>
  </si>
  <si>
    <r>
      <t xml:space="preserve">ZA POVRŠINE VEĆE OD 2000M2 </t>
    </r>
    <r>
      <rPr>
        <sz val="8"/>
        <rFont val="Arial"/>
        <family val="2"/>
        <charset val="238"/>
      </rPr>
      <t>(BNS 32 kolnik 6cm)</t>
    </r>
  </si>
  <si>
    <r>
      <t xml:space="preserve">ZA POVRŠINE MANJE OD 2000M2 </t>
    </r>
    <r>
      <rPr>
        <sz val="8"/>
        <rFont val="Arial"/>
        <family val="2"/>
        <charset val="238"/>
      </rPr>
      <t>(BNS 32 kolnik 6cm)</t>
    </r>
  </si>
  <si>
    <t>IZRADA SLOJA ASFALTA BNS 32 NA HODNIKU I POVRŠINAMA MANJIM OD 300M2 U SLOJU OD 6CM U ZBIJENOM STANJU</t>
  </si>
  <si>
    <t>IZRADA SLOJA ASFALTA BNS 22 NA KOLNIKU U SLOJU OD 6CM U ZBIJENOM STANJU</t>
  </si>
  <si>
    <r>
      <t xml:space="preserve">ZA POVRŠINE VEĆE OD 2000M2 </t>
    </r>
    <r>
      <rPr>
        <sz val="8"/>
        <rFont val="Arial"/>
        <family val="2"/>
        <charset val="238"/>
      </rPr>
      <t>(BNS 22 kolnik 6cm)</t>
    </r>
  </si>
  <si>
    <t>IZRADA SLOJA ASFALTA BNS 22 NA HODNIKU I POVRŠINAMA MANJIM OD 300M2 U SLOJU OD 6CM U ZBIJENOM STANJU</t>
  </si>
  <si>
    <t>IZRADA SLOJA ASFALTA BNS 16 NA KOLNIKU U SLOJU OD 6CM U ZBIJENOM STANJU</t>
  </si>
  <si>
    <r>
      <t xml:space="preserve">ZA POVRŠINE VEĆE OD 2000M2 </t>
    </r>
    <r>
      <rPr>
        <sz val="8"/>
        <rFont val="Arial"/>
        <family val="2"/>
        <charset val="238"/>
      </rPr>
      <t>(BNS 16 kolnik 6cm)</t>
    </r>
  </si>
  <si>
    <r>
      <t xml:space="preserve">ZA POVRŠINE MANJE OD 2000M2 </t>
    </r>
    <r>
      <rPr>
        <sz val="8"/>
        <rFont val="Arial"/>
        <family val="2"/>
        <charset val="238"/>
      </rPr>
      <t>(BNS 16 kolnik 6cm)</t>
    </r>
  </si>
  <si>
    <t>IZRADA SLOJA ASFALTA BNS 16 NA HODNIKU I POVRŠINAMA MANJIM OD 300M2 U SLOJU OD 6CM U ZBIJENOM STANJU</t>
  </si>
  <si>
    <t>IZRADA SLOJA ASFALTA BNHS 16 NA KOLNIKU U SLOJU OD 6CM U ZBIJENOM STANJU</t>
  </si>
  <si>
    <r>
      <t xml:space="preserve">ZA POVRŠINE VEĆE OD 2000M2 </t>
    </r>
    <r>
      <rPr>
        <sz val="8"/>
        <rFont val="Arial"/>
        <family val="2"/>
        <charset val="238"/>
      </rPr>
      <t>(BNHS 16 kolnik 6cm)</t>
    </r>
  </si>
  <si>
    <r>
      <t xml:space="preserve">ZA POVRŠINE MANJE OD 2000M2 </t>
    </r>
    <r>
      <rPr>
        <sz val="8"/>
        <rFont val="Arial"/>
        <family val="2"/>
        <charset val="238"/>
      </rPr>
      <t>(BNHS 16 kolnik 6cm)</t>
    </r>
  </si>
  <si>
    <t>IZRADA SLOJA ASFALTA BNHS 16 NA HODNIKU I POVRŠINAMA MANJIM OD 300M2 U SLOJU OD 6CM U ZBIJENOM STANJU</t>
  </si>
  <si>
    <t>IZRADA SLOJA ASFALTA AB 16 NA KOLNIKU U SLOJU OD 6CM U ZBIJENOM STANJU</t>
  </si>
  <si>
    <r>
      <t xml:space="preserve">ZA POVRŠINE VEĆE OD 2000M2 </t>
    </r>
    <r>
      <rPr>
        <sz val="8"/>
        <rFont val="Arial"/>
        <family val="2"/>
        <charset val="238"/>
      </rPr>
      <t>(AB 16 kolnik 6cm)</t>
    </r>
  </si>
  <si>
    <r>
      <t xml:space="preserve">ZA POVRŠINE MANJE OD 2000M2 </t>
    </r>
    <r>
      <rPr>
        <sz val="8"/>
        <rFont val="Arial"/>
        <family val="2"/>
        <charset val="238"/>
      </rPr>
      <t>(AB 16 kolnik 6cm)</t>
    </r>
  </si>
  <si>
    <t>IZRADA SLOJA ASFALTA AB 16 NA HODNIKU I POVRŠINAMA MANJIM OD 300M2 U SLOJU OD 5CM U ZBIJENOM STANJU</t>
  </si>
  <si>
    <t>IZRADA SLOJA ASFALTA AB 11 NA KOLNIKU U SLOJU OD 4CM U ZBIJENOM STANJU</t>
  </si>
  <si>
    <r>
      <t xml:space="preserve">ZA POVRŠINE VEĆE OD 2000M2 </t>
    </r>
    <r>
      <rPr>
        <sz val="8"/>
        <rFont val="Arial"/>
        <family val="2"/>
        <charset val="238"/>
      </rPr>
      <t>(AB 11 kolnik 4cm)</t>
    </r>
  </si>
  <si>
    <r>
      <t xml:space="preserve">ZA POVRŠINE MANJE OD 2000M2 </t>
    </r>
    <r>
      <rPr>
        <sz val="8"/>
        <rFont val="Arial"/>
        <family val="2"/>
        <charset val="238"/>
      </rPr>
      <t>(AB 11 kolnik 4cm)</t>
    </r>
  </si>
  <si>
    <t>IZRADA SLOJA ASFALTA AB 11 NA HODNIKU I POVRŠINAMA MANJIM OD 300M2 U SLOJU OD 4CM U ZBIJENOM STANJU</t>
  </si>
  <si>
    <t>IZRADA SLOJA ASFALTA AB 8 NA KOLNIKU U SLOJU OD 3CM U ZBIJENOM STANJU</t>
  </si>
  <si>
    <r>
      <t xml:space="preserve">ZA POVRŠINE VEĆE OD 2000M2 </t>
    </r>
    <r>
      <rPr>
        <sz val="8"/>
        <rFont val="Arial"/>
        <family val="2"/>
        <charset val="238"/>
      </rPr>
      <t>(AB 8 kolnik 3cm)</t>
    </r>
  </si>
  <si>
    <r>
      <t xml:space="preserve">ZA POVRŠINE MANJE OD 2000M2 </t>
    </r>
    <r>
      <rPr>
        <sz val="8"/>
        <rFont val="Arial"/>
        <family val="2"/>
        <charset val="238"/>
      </rPr>
      <t>(AB 8 kolnik 3cm)</t>
    </r>
  </si>
  <si>
    <t>IZRADA SLOJA ASFALTA AB 8 NA HODNIKU I POVRŠINAMA MANJIM OD 300M2, OD DOLOMITNOG KAMENOG MATERIJAL, U SLOJU OD 3CM U ZBIJENOM STANJU</t>
  </si>
  <si>
    <t>IZRADA SLOJA ASFALTA AB 4 NA HODNIKU I POVRŠINAMA MANJIM OD 300M2, OD DOLOMITNOG KAMENOG MATERIJAL, U SLOJU OD 3CM U ZBIJENOM STANJU</t>
  </si>
  <si>
    <t>IZRADA SLOJA ASFALTA AB 16 E , NA KOLNIKU U SLOJU OD 4CM U UVALJANOM STANJU</t>
  </si>
  <si>
    <t>IZRADA SLOJA ASFALTA AB 11 E , NA KOLNIKU U SLOJU OD 4CM U UVALJANOM STANJU</t>
  </si>
  <si>
    <t>IZRADA SLOJA ASFALTA SMA 11 , NA KOLNIKU U SLOJU OD 4CM U UVALJANOM STANJU</t>
  </si>
  <si>
    <t>IZRADA SLOJA ASFALTA SMA 8 , NA KOLNIKU U SLOJU OD 3,5CM U UVALJANOM STANJU</t>
  </si>
  <si>
    <t>IZARADA LJEVANOG ASFALTA  LA 8 U SLOJU DEBLJINE 3 CM</t>
  </si>
  <si>
    <t>NABAVA, DOPREMA I UGRADNJA GEOSINTETIKA.</t>
  </si>
  <si>
    <t>ISKOP ROVA ZA POLAGANJE KANALIZACIJSKE  CIJEVI                                                                                                 (Ovaj rad obuhvaća iskop rova u materijalu C kategorije , utovar u prijevozno sredstvo i prijevoz na deponiju. Obračun radova po m3)</t>
  </si>
  <si>
    <t>RAZUPIRANJE BOČNIH STRANA ROVA DRVENOM OPLATOM                                                                                                             (Obračun po m2 oplate)</t>
  </si>
  <si>
    <t>RUČNO PLANIRANJE DNA ROVA S TOČNOŠĆU DO +/-3 CM                                                                                                                (Obračun radova po m2)</t>
  </si>
  <si>
    <t>DOPREMA I UGRADNJA PIJESKA GRANULACIJE 0/4 MM, ZA IZRADU PODLOGE I OBLOGE CIJEVI                                                                                              (Obračun radova po m3)</t>
  </si>
  <si>
    <t>ZATRPAVANJE ROVA ZEMLJOM IZ ISKOPA S NABIJANJEM U SLOJEVIMA                                                                                                              (Obračun radova po m2)</t>
  </si>
  <si>
    <t>DOPREMA I UGRADNJA BETONSKIH KANALIZACIJSKIH CIJEVI                                                                                                         (Obračun radova po m1)</t>
  </si>
  <si>
    <t>ISKOP ODVODNIH JARAKA UZ PROMETNICU SA UTOVAROM I ODVOZOM NA GRADSKU PLANIRKU.                                                                                                        (Obračun radova po m3)</t>
  </si>
  <si>
    <t>IZRADA DRENAZE OD CIJEVI PVC CIJEVI FI 150                                                                                                       (Ova stavka obuhvaća: iskop rova za drenažu; izradu betonske tajače od betona M-15; prijevoz i polaganje drenažne cijevi fi 150mm; izradu filterskog sloja od kamenog materijala. Obračun radova po m1)</t>
  </si>
  <si>
    <t>IZRADA PROPUSTA OD BETONSKE CIJEVI                                                                                                             (Stavka obuhvaća: rušenje asfalta debljine d=5cm s utovarom i odvozom na deponiju; iskop tla C kategorije s utovarom i odvozom na deponiju; planiranje dna; izradu podloge i obloge betonom M-20; polaganje betonske cijevi; zatrpavanje kamenim materijalom. Obračun radova po m1)</t>
  </si>
  <si>
    <t>IZRADA BETONSKE ULJEVNE I IZLJEVNE GLAVE PROPUSTA                                                                                                 (Stavka obuhvaća: izradu i montažu oplate; prijevoz i ugradnju betona M-20. Oberačun radova po kom.)</t>
  </si>
  <si>
    <t>IZRADA UPOJNOG BUNARA OD BETONSKIH CIJEVI FI 500MM, DUBINE DO 3M                                                                                             (Stavka obuhvaća: iskop za upojni bunar; prijevoz i postava betonskih cijevi fi 500mm; ispunu cijevi batudom; zatrpavanje oko betonskih cijevi. Obračun rdova po kom.)</t>
  </si>
  <si>
    <t>ZACJEVLJENJE ODVODNOG JARKA BETONSKIM CIJEVIMA                                                                                                 (Stavka obuhvaća: produbljenje jarka; planiranje dna jarka; izradu betonske podloge i obloge cijevi betonom M-20; prijevoz i postava cijevi; zatrpavanje jarka. Obračun radova po m1)</t>
  </si>
  <si>
    <t>SANACIJA ISPUHA DUBINE 60CM                                                                                                 (Stavka obuhvaća: rušenje postojećeg oštećenog asfaltnog kolnika s odvozom na deponiju; iskop postojećeg kamenog materijal do dubine 60cm s odvozom na deponiju; pripremu posteljice; prijevoz i ugradnju sortiranog kamenog materijala u sloju debljine 50cm; zasjecanje rubova i premazivanje bitumenskom emulzijom; prijevoz i strojna ugradba nosivog sloja asfalta BNS32, debljine sloja 8cm)</t>
  </si>
  <si>
    <t>PRILAGOĐAVANJE NOVOJ NIVELETI POKLOPACA KOMUNALNIH INSTALACIJA                                                                                               (Ova stavka obuhvaća: uklanjanje i zaštitu kod iskopa okvira sa poklopcem; iskop i štemanje betona oko poklopca; izmještanje na novu kotu i betoniranje istih; zatrpavanje oko poklopaca uz nabijanje materijala)</t>
  </si>
  <si>
    <t>PRILAGOĐAVANJE NOVOJ NIVELETI POKLOPACA KOMUNALNIH INSTALACIJA S UGRADNJOM NOVIH POKLOPCA                                                                                               (Ova stavka obuhvaća: uklanjanje i zaštitu kod iskopa okvira sa poklopcem; iskop i štemanje betona oko poklopca; izmještanje na novu kotu i betoniranje istih; zatrpavanje oko poklopaca uz nabijanje materijala)</t>
  </si>
  <si>
    <t xml:space="preserve"> DOPREMA I UGRADNJA NEW JERSEY ELEMENATA                                                                                               (Ova stavka obuhvaća: prijevoz elemenata; iskop zemlje za temelj s odvozom iskopanog materijala na planirku; izradu betoske podloge od betona M-15; ugradbu NEW JERSEY elemenata. Obračun radova po m1)</t>
  </si>
  <si>
    <t>KUNA</t>
  </si>
  <si>
    <t>IZRADA NASIPA OD KAMENOG MATERIJALA                                           (Stavka obuhvaća prijevoz materijala, nasipavanje, zbijanje i planiranje materijala u slojevima debljine 30-40cm. Zbijanje treba izvoditi tako da se kod svakog sloja postigne Ms=40MN/m2 (prema O.T.U. točka 2.9.3.). Obračun radova po m3)</t>
  </si>
  <si>
    <t>IZRADA NOSIVOG SLOJA OD MEHANIČKI ZBIJENOG ZRNATOG KAMENOG MATERIJALA                                                                                               (Rad obuhvaća prijevoz i ugradnju zrnatog kamenog materijala u nosivi sloj kolničke konstrukcije. Jediničnom cijenom obuhvačeni su svi radovi i prijevozi, potrebni za izradu nosivog sloja. Završni nosivi sloj od mehanički zbijenog kamenog materijala mora zadovoljiti kriterije iz O.T.U. točka 3.1.1.9.. Obračun radova po m3)</t>
  </si>
  <si>
    <t xml:space="preserve"> DOPREMA I UGRADNJA BETONSKIH RUBNJAKA 18/24/100 OD BETONA M-40                                                                                             (Ovom stavkom obuhvaćen je prijevoz i ugradnja gotovih betonskih rubnjaka presjeka 18x24x100cm te betona za izradu temelja. Rubnjaci se postavljaju na betonski temelj od betona M-20. U cijenu je uključen sav potreban rad, eventualni iskopi i njega betona kao i zapunjavanje fuga širine 1cm cementnim mortom. Obračun radova po m1)</t>
  </si>
  <si>
    <t xml:space="preserve"> DOPREMA I UGRADNJA KOLNIH ULAZA (SREDNJACI+GLAVE) OD BETONSKIH ELEMENATA MB-40                                                                                             (Ovom stavkom obuhvaćen je prijevoz i ugradnja gotovih kolnih ulaza te betona za izradu temelja. Gotovi kolni ulazi se postavljaju na betonski temelj od betona M-20. U cijenu je uključen sav potreban rad, eventualni iskopi i njega betona kao i zapunjavanje fuga širine 1cm cementnim mortom. Obračun radova po m1)</t>
  </si>
  <si>
    <t xml:space="preserve"> DOPREMA I UGRADNJA BETONSKIH RUBNJAKA 8/20/50, 10/22/100 ILI 8/12/30CM OD BETONA M-30.                                                                                                                     (Ovom stavkom obuhvaćen je prijevoz i ugradnja betonskih rubnjaka 8/20/50, 10/22/100 ILI 8/12/30cm te betona za izradu temelja. Betonski rubnjaci 8/20/50, 10/22/100 ILI 8/12/30cm se postavljaju na betonski temelj od betona M-20. U cijenu je uključen sav potreban rad, eventualni iskopi i njega betona kao i zapunjavanje fuga širine 1cm cementnim mortom. Obračun radova po m1)</t>
  </si>
  <si>
    <t>DOVOZ I UGRADNJA GRANITNIH RUBNJAKA                                                                                                               (Ovom stavkom obuhvaćen je prijevoz i ugradnja granitnih rubnjaka te betona za izradu temelja. Granitni rubnjaci se postavljaju na betonski temelj od betona M-20. U cijenu je uključen sav potreban rad, eventualni iskopi i njega betona kao i zapunjavanje fuga širine 1cm cementnim mortom. Obračun radova po m1)</t>
  </si>
  <si>
    <t>DOVOZ I UGRADNJA GRANITNIH KOLNIH ULAZA                                                                                                              (Ovom stavkom obuhvaćen je prijevoz i ugradnja granitnih kolnih ulaza te betona za izradu temelja. Granitni kolni ulazi se postavljaju na betonski temelj od betona M-20. U cijenu je uključen sav potreban rad, eventualni iskopi i njega betona kao i zapunjavanje fuga širine 1cm cementnim mortom. Obračun radova po m1)</t>
  </si>
  <si>
    <t>DOPREMA I UGRADNJA BETONSKIH KANALICA 40/12/50 ILI 40/15/100                                                                                                              (Ovom stavkom obuhvaćen je prijevoz i ugradnja gotovih betonskih kanalica 40/12/50 ILI 40/15/100 te betona za izradu temelja. Gotove betonske kanalice 40/12/50 ILI 40/15/100 se postavljaju na betonski temelj od betona M-20. U cijenu je uključen sav potreban rad, eventualni iskopi i njega betona kao i zapunjavanje fuga širine 1cm cementnim mortom. Obračun radova po m1)</t>
  </si>
  <si>
    <t>ČIŠĆENJE POSTOJEĆE ASFALTNE ILI BETONSKE PODLOGE TE PRSKANJE BITUMENSKOM EMULZIJOM                                                                   (Obračun radova po m2)</t>
  </si>
  <si>
    <t>IZVEDBA PJAŠAČKIH RAMPI OD BETONSKIH ELEMENETA SA SVIM POTREBNIM RADOVIMA                                                                                                                (Stavka obuhvaća potreban iskop, izradu tampona, podloge od cementne stabilizacije, izradu pješčane podloge, prijevoz i postavu betonskih elemenata s fugiranjem te prilagođavanje betonskih rubnjaka novoj niveleti. Obračun radova po m2)</t>
  </si>
  <si>
    <t>IZVEDBA PJAŠAČKIH RAMPI OD ASFALTA SA SVIM POTREBNIM RADOVIMA                                                                                                         (Stavka obuhvaća potreban iskop, izradu tampona, prijevoz i ugradnju asfalta te prilagođavanje betonskih rubnjaka novoj niveleti. Obračun radova po m2)</t>
  </si>
  <si>
    <t>DOPREMA I UGRADNJA KULIR PLOČA VELLIČINE 50X50CM NA PJEŠČANU PODLOGU DEBLJINE 5CM.                                                                                                    (Obračun radova po m2)</t>
  </si>
  <si>
    <t xml:space="preserve"> DOPREMA I UGRADNJA SAĆASTIH BETONSKIH ELEMENATA NA PJEŠČANU PODLOGU DEBLJINE 5CM SA ZAPUNJAVANJEM FUGA HUMUSOM                                                                                                          (Obračun radova po m2)</t>
  </si>
  <si>
    <t>T R O Š K O V N I K</t>
  </si>
  <si>
    <t>R.B.</t>
  </si>
  <si>
    <t>OPIS STAVKE</t>
  </si>
  <si>
    <t>J.M.</t>
  </si>
  <si>
    <t>KOLIČINE</t>
  </si>
  <si>
    <t>JED. CIJENE</t>
  </si>
  <si>
    <t>M1</t>
  </si>
  <si>
    <t>OBNOVA ISKOLČENJA
(Stavka obuhvaća prijem iskolčene trase, poligonih točaka i repera sa svim potrebnim geodetskim podacima , osiguranje pojedinih točaka koje služe za rekonstrukciju osi i visine objekata. Postavljanje poprečnih profila sa svim potrebnim obilježavanjima na terenu. U cijenu po m iskločenja ulazi sav rad na iskolčenju. Obračun radova po m1.)</t>
  </si>
  <si>
    <t>PRIPREMNI I ZAVRŠNI RADOVI</t>
  </si>
  <si>
    <t>M2</t>
  </si>
  <si>
    <t>DO FI 15 CM</t>
  </si>
  <si>
    <t>KOM</t>
  </si>
  <si>
    <t>FI 15-30 CM</t>
  </si>
  <si>
    <t>FI PREKO 30 CM</t>
  </si>
  <si>
    <t>M3</t>
  </si>
  <si>
    <r>
      <t xml:space="preserve">ARMIRANI BETON </t>
    </r>
    <r>
      <rPr>
        <sz val="8"/>
        <rFont val="Arial"/>
        <family val="2"/>
        <charset val="238"/>
      </rPr>
      <t>(RUŠENJE BETONA)</t>
    </r>
  </si>
  <si>
    <r>
      <t xml:space="preserve">NEARMIRANI BETON </t>
    </r>
    <r>
      <rPr>
        <sz val="8"/>
        <rFont val="Arial"/>
        <family val="2"/>
        <charset val="238"/>
      </rPr>
      <t>(RUŠENJE BETONA)</t>
    </r>
  </si>
  <si>
    <t>DONJI STROJ</t>
  </si>
  <si>
    <t>GORNJI STROJ</t>
  </si>
  <si>
    <t>UGRADNJA ASFALTNE MASE ; OVA STAVKA OBUHVAĆA PRIJEVOZ I UGRADNJU ASFALTNE MASE. OBRAČUN RADOVAPO TONI.</t>
  </si>
  <si>
    <t>?</t>
  </si>
  <si>
    <t>RUČNA UGRADNJA</t>
  </si>
  <si>
    <t>T</t>
  </si>
  <si>
    <t>STROJNA UGRADNJA</t>
  </si>
  <si>
    <t>UTOVAR I POSTAVA VELIKE KAMENE KOCKE NA GRADILIŠTE TE POSTAVA ISTE NA PJEŠČANU PODLOGU</t>
  </si>
  <si>
    <t>MB-15</t>
  </si>
  <si>
    <t>MB-20</t>
  </si>
  <si>
    <r>
      <t xml:space="preserve">JEDNOSTRANA </t>
    </r>
    <r>
      <rPr>
        <sz val="8"/>
        <rFont val="Arial"/>
        <family val="2"/>
        <charset val="238"/>
      </rPr>
      <t>(oplata)</t>
    </r>
  </si>
  <si>
    <r>
      <t xml:space="preserve">DVOSTRANA </t>
    </r>
    <r>
      <rPr>
        <sz val="8"/>
        <rFont val="Arial"/>
        <family val="2"/>
        <charset val="238"/>
      </rPr>
      <t>(oplata)</t>
    </r>
  </si>
  <si>
    <t>KG</t>
  </si>
  <si>
    <t>ODVODNJA</t>
  </si>
  <si>
    <r>
      <t xml:space="preserve">60X60 DUBINE DO 150CM </t>
    </r>
    <r>
      <rPr>
        <sz val="8"/>
        <rFont val="Arial"/>
        <family val="2"/>
        <charset val="238"/>
      </rPr>
      <t>- IZRADA REVIZIONOG OKNA</t>
    </r>
  </si>
  <si>
    <r>
      <t xml:space="preserve">60X60 DUBINE DO 200CM </t>
    </r>
    <r>
      <rPr>
        <sz val="8"/>
        <rFont val="Arial"/>
        <family val="2"/>
        <charset val="238"/>
      </rPr>
      <t>- IZRADA REVIZIONOG OKNA</t>
    </r>
  </si>
  <si>
    <r>
      <t>80X100 DUBINE DO 150CM</t>
    </r>
    <r>
      <rPr>
        <sz val="8"/>
        <rFont val="Arial"/>
        <family val="2"/>
        <charset val="238"/>
      </rPr>
      <t xml:space="preserve"> - IZRADA REVIZIONOG OKNA</t>
    </r>
  </si>
  <si>
    <r>
      <t xml:space="preserve">80X100 DUBINE DO 200CM </t>
    </r>
    <r>
      <rPr>
        <sz val="8"/>
        <rFont val="Arial"/>
        <family val="2"/>
        <charset val="238"/>
      </rPr>
      <t>- IZRADA REVIZIONOG OKNA</t>
    </r>
  </si>
  <si>
    <r>
      <t xml:space="preserve">100X100 DUBINE DO 150CM </t>
    </r>
    <r>
      <rPr>
        <sz val="8"/>
        <rFont val="Arial"/>
        <family val="2"/>
        <charset val="238"/>
      </rPr>
      <t>- IZRADA REVIZIONOG OKNA</t>
    </r>
  </si>
  <si>
    <r>
      <t xml:space="preserve">100x100 DUBINE DO 200CM </t>
    </r>
    <r>
      <rPr>
        <sz val="8"/>
        <rFont val="Arial"/>
        <family val="2"/>
        <charset val="238"/>
      </rPr>
      <t>- IZRADA REVIZIONOG OKNA</t>
    </r>
  </si>
  <si>
    <r>
      <t xml:space="preserve">FI 200 </t>
    </r>
    <r>
      <rPr>
        <sz val="8"/>
        <rFont val="Arial"/>
        <family val="2"/>
        <charset val="238"/>
      </rPr>
      <t>- BETONSKE KANALIZACIJSKIH CIJEVI</t>
    </r>
  </si>
  <si>
    <r>
      <t xml:space="preserve">FI 300 </t>
    </r>
    <r>
      <rPr>
        <sz val="8"/>
        <rFont val="Arial"/>
        <family val="2"/>
        <charset val="238"/>
      </rPr>
      <t>- BETONSKE KANALIZACIJSKIH CIJEVI</t>
    </r>
  </si>
  <si>
    <r>
      <t xml:space="preserve">FI 400 </t>
    </r>
    <r>
      <rPr>
        <sz val="8"/>
        <rFont val="Arial"/>
        <family val="2"/>
        <charset val="238"/>
      </rPr>
      <t>- BETONSKE KANALIZACIJSKIH CIJEVI</t>
    </r>
  </si>
  <si>
    <r>
      <t xml:space="preserve">FI 500 </t>
    </r>
    <r>
      <rPr>
        <sz val="8"/>
        <rFont val="Arial"/>
        <family val="2"/>
        <charset val="238"/>
      </rPr>
      <t>- BETONSKE KANALIZACIJSKIH CIJEVI</t>
    </r>
  </si>
  <si>
    <r>
      <t xml:space="preserve">FI 600 </t>
    </r>
    <r>
      <rPr>
        <sz val="8"/>
        <rFont val="Arial"/>
        <family val="2"/>
        <charset val="238"/>
      </rPr>
      <t>- BETONSKE KANALIZACIJSKIH CIJEVI</t>
    </r>
  </si>
  <si>
    <r>
      <t xml:space="preserve">FI 800 </t>
    </r>
    <r>
      <rPr>
        <sz val="8"/>
        <rFont val="Arial"/>
        <family val="2"/>
        <charset val="238"/>
      </rPr>
      <t>- BETONSKE KANALIZACIJSKIH CIJEVI</t>
    </r>
  </si>
  <si>
    <r>
      <t xml:space="preserve">FI 1000 </t>
    </r>
    <r>
      <rPr>
        <sz val="8"/>
        <rFont val="Arial"/>
        <family val="2"/>
        <charset val="238"/>
      </rPr>
      <t>- BETONSKE KANALIZACIJSKIH CIJEVI</t>
    </r>
  </si>
  <si>
    <r>
      <t xml:space="preserve">FI 300 </t>
    </r>
    <r>
      <rPr>
        <sz val="8"/>
        <rFont val="Arial"/>
        <family val="2"/>
        <charset val="238"/>
      </rPr>
      <t>- PROPUST OD BETONSKE CIJEVI</t>
    </r>
  </si>
  <si>
    <r>
      <t xml:space="preserve">FI 400 </t>
    </r>
    <r>
      <rPr>
        <sz val="8"/>
        <rFont val="Arial"/>
        <family val="2"/>
        <charset val="238"/>
      </rPr>
      <t>- PROPUST OD BETONSKE CIJEVI</t>
    </r>
  </si>
  <si>
    <r>
      <t>FI 500</t>
    </r>
    <r>
      <rPr>
        <sz val="8"/>
        <rFont val="Arial"/>
        <family val="2"/>
        <charset val="238"/>
      </rPr>
      <t xml:space="preserve"> - PROPUST OD BETONSKE CIJEVI</t>
    </r>
  </si>
  <si>
    <r>
      <t>FI 600</t>
    </r>
    <r>
      <rPr>
        <sz val="8"/>
        <rFont val="Arial"/>
        <family val="2"/>
        <charset val="238"/>
      </rPr>
      <t xml:space="preserve"> - PROPUST OD BETONSKE CIJEVI</t>
    </r>
  </si>
  <si>
    <r>
      <t xml:space="preserve">FI 800 </t>
    </r>
    <r>
      <rPr>
        <sz val="8"/>
        <rFont val="Arial"/>
        <family val="2"/>
        <charset val="238"/>
      </rPr>
      <t>- PROPUST OD BETONSKE CIJEVI</t>
    </r>
  </si>
  <si>
    <r>
      <t xml:space="preserve">FI 1000 </t>
    </r>
    <r>
      <rPr>
        <sz val="8"/>
        <rFont val="Arial"/>
        <family val="2"/>
        <charset val="238"/>
      </rPr>
      <t>- PROPUST OD BETONSKE CIJEVI</t>
    </r>
  </si>
  <si>
    <r>
      <t xml:space="preserve">FI 300 </t>
    </r>
    <r>
      <rPr>
        <sz val="8"/>
        <rFont val="Arial"/>
        <family val="2"/>
        <charset val="238"/>
      </rPr>
      <t>- IZRADA BETONSKE ULJEVNE I IZLJEVNE GLAVE PROPUSTA</t>
    </r>
  </si>
  <si>
    <r>
      <t xml:space="preserve">FI 400 </t>
    </r>
    <r>
      <rPr>
        <sz val="8"/>
        <rFont val="Arial"/>
        <family val="2"/>
        <charset val="238"/>
      </rPr>
      <t>- IZRADA BETONSKE ULJEVNE I IZLJEVNE GLAVE PROPUSTA</t>
    </r>
  </si>
  <si>
    <r>
      <t xml:space="preserve">FI 500 </t>
    </r>
    <r>
      <rPr>
        <sz val="8"/>
        <rFont val="Arial"/>
        <family val="2"/>
        <charset val="238"/>
      </rPr>
      <t>- IZRADA BETONSKE ULJEVNE I IZLJEVNE GLAVE PROPUSTA</t>
    </r>
  </si>
  <si>
    <r>
      <t>FI 600</t>
    </r>
    <r>
      <rPr>
        <sz val="8"/>
        <rFont val="Arial"/>
        <family val="2"/>
        <charset val="238"/>
      </rPr>
      <t xml:space="preserve"> - IZRADA BETONSKE ULJEVNE I IZLJEVNE GLAVE PROPUSTA</t>
    </r>
  </si>
  <si>
    <r>
      <t xml:space="preserve">FI 800 </t>
    </r>
    <r>
      <rPr>
        <sz val="8"/>
        <rFont val="Arial"/>
        <family val="2"/>
        <charset val="238"/>
      </rPr>
      <t>- IZRADA BETONSKE ULJEVNE I IZLJEVNE GLAVE PROPUSTA</t>
    </r>
  </si>
  <si>
    <r>
      <t xml:space="preserve">FI 1000 </t>
    </r>
    <r>
      <rPr>
        <sz val="8"/>
        <rFont val="Arial"/>
        <family val="2"/>
        <charset val="238"/>
      </rPr>
      <t>- IZRADA BETONSKE ULJEVNE I IZLJEVNE GLAVE PROPUSTA</t>
    </r>
  </si>
  <si>
    <r>
      <t xml:space="preserve">FI 300 </t>
    </r>
    <r>
      <rPr>
        <sz val="8"/>
        <rFont val="Arial"/>
        <family val="2"/>
        <charset val="238"/>
      </rPr>
      <t>- ZACJEVLJENJE ODVODNOG JARKA BETONSKIM CIJEVIMA</t>
    </r>
  </si>
  <si>
    <r>
      <t xml:space="preserve">FI 400 </t>
    </r>
    <r>
      <rPr>
        <sz val="8"/>
        <rFont val="Arial"/>
        <family val="2"/>
        <charset val="238"/>
      </rPr>
      <t>- ZACJEVLJENJE ODVODNOG JARKA BETONSKIM CIJEVIMA</t>
    </r>
  </si>
  <si>
    <r>
      <t>FI 500</t>
    </r>
    <r>
      <rPr>
        <sz val="8"/>
        <rFont val="Arial"/>
        <family val="2"/>
        <charset val="238"/>
      </rPr>
      <t xml:space="preserve"> - ZACJEVLJENJE ODVODNOG JARKA BETONSKIM CIJEVIMA</t>
    </r>
  </si>
  <si>
    <r>
      <t xml:space="preserve">FI 600 </t>
    </r>
    <r>
      <rPr>
        <sz val="8"/>
        <rFont val="Arial"/>
        <family val="2"/>
        <charset val="238"/>
      </rPr>
      <t>- ZACJEVLJENJE ODVODNOG JARKA BETONSKIM CIJEVIMA</t>
    </r>
  </si>
  <si>
    <r>
      <t>FI 800</t>
    </r>
    <r>
      <rPr>
        <sz val="8"/>
        <rFont val="Arial"/>
        <family val="2"/>
        <charset val="238"/>
      </rPr>
      <t xml:space="preserve"> - ZACJEVLJENJE ODVODNOG JARKA BETONSKIM CIJEVIMA</t>
    </r>
  </si>
  <si>
    <t>SANACIJA ISPUHA</t>
  </si>
  <si>
    <r>
      <t xml:space="preserve">ZA POVRŠINE MANJE OD 1000M2 </t>
    </r>
    <r>
      <rPr>
        <sz val="8"/>
        <rFont val="Arial"/>
        <family val="2"/>
        <charset val="238"/>
      </rPr>
      <t>(ISPUH DUBINE 60CM)</t>
    </r>
  </si>
  <si>
    <r>
      <t xml:space="preserve">ZA POVRŠINE VEĆE OD 1000M2 </t>
    </r>
    <r>
      <rPr>
        <sz val="8"/>
        <rFont val="Arial"/>
        <family val="2"/>
        <charset val="238"/>
      </rPr>
      <t>(ISPUH DUBINE 60CM)</t>
    </r>
  </si>
  <si>
    <t>OSTALI RADOVI</t>
  </si>
  <si>
    <t>POKLOPACA REVIZIONIH OKANA</t>
  </si>
  <si>
    <t>PODZEMNI HIDRANTI I SLIVNICI</t>
  </si>
  <si>
    <t>VODOVODNE I PLINSKE ŠKRINJICE</t>
  </si>
  <si>
    <t>HT ZDENCI</t>
  </si>
  <si>
    <t>LINIJSKA REŠETKA</t>
  </si>
  <si>
    <t>VODOVODNE KOMORE</t>
  </si>
  <si>
    <t>POKLOPACA REVIZIONIH OKANA (NOVI - TEŠKI)</t>
  </si>
  <si>
    <t>POKLOPACA REVIZIONIH OKANA (NOVI - LAKII)</t>
  </si>
  <si>
    <t>SLIVNIČKE REŠETKE-NOVE</t>
  </si>
  <si>
    <t>VODOVODNE I PLINSKE ŠKRINJICE-NOVE</t>
  </si>
  <si>
    <t>UKUPNO BEZ PDV-A</t>
  </si>
  <si>
    <t>PDV</t>
  </si>
  <si>
    <t>UKUPNO S PDV-OM</t>
  </si>
  <si>
    <t>SJEČENJE STABALA I VAĐENJE PANJEVA S ODVOZOM NA DEPONIJU (Obračun raova po komadu)</t>
  </si>
  <si>
    <t>OBNOVA ISKOLČENJA                                                                        (Stavka obuhvaća prijem iskolčene trase, poligonih točaka i repera sa svim potrebnim geodetskim podacima , osiguranje pojedinih točaka koje služe za rekonstrukciju osi i visine objekata. Postavljanje poprečnih profila sa svim potrebnim obilježavanjima na terenu. U cijenu po m iskločenja ulazi sav rad na iskolčenju. Obračun radova po m1.)</t>
  </si>
  <si>
    <t>REZANJE ASFALTA U SLOJU DEBLJINE DO 8 CM RADI SPAJANJA SA NOVIM ASFALTOM.                                                                                       (U cijenu je uračunato strojno zasijecanje i skidanje asfalta debljine do 8cm te odvoz uklonjenog materijala na deponiju. Obračun radova je po m1)</t>
  </si>
  <si>
    <t>GLODANJE ASFALTA                                                                             (Ova stavka obuhvaća : rad radnika uz glodalicu, čišćenje isfrezane površine , utovar viška isfrezanog asfalta u kamion sa odvozom na deponiju te po potrebi razbijanje neisfrezanog asfalta oko rubnjaka, šahtova , škrinjica. Obračun radova po m1)</t>
  </si>
  <si>
    <t>RASKOPAVANJE POSTOJEĆEG ASFALTA DEBLJINE DO 10CM S UTOVAROM I ODVOZOM NA DEPONIJU                                                        (Obračun radova po m2)</t>
  </si>
  <si>
    <t>VAĐENJE POSTOJEĆIH RIGOLA SA RUŠENJEM PODLOŽNOG BETONA (Cijena po m1 uključuje vađenje rigola, rušenje betona, utovar rigola i betona, te odvoz istih na deponiju. Obračun radova po m1)</t>
  </si>
  <si>
    <t>VAĐENJE POSTOJEĆIH BETONSKIH RUBNJAKA 18/24/100 SA RUŠENJEM PODLOŽNOG BETONA                                                           (Cijena po m1 uključuje vađenje rubnjaka, rušenje betona, utovar rubnjaka i betona, te odvoz istih na deponiju. Obračun radova po m1)</t>
  </si>
  <si>
    <t>VAĐENJE POSTOJEĆIH BETONSKIH RUBNJAKA 8/20/50 SA RUŠENJEM PODLOŽNOG BETONA                                                           (Cijena po m1 uključuje vađenje rubnjaka, rušenje betona, utovar rubnjaka i betona, te odvoz istih na deponiju. Obračun radova po m1)</t>
  </si>
  <si>
    <t>VAĐENJE POSTOJEĆIH BETONSKIH KOLNIH ULAZA SA RUŠENJEM PODLOŽNOG BETONA                                                                                       (Cijena po m1 uključuje vađenje betonskih kolnih ulaza, rušenje betona, utovar betonskih kolnih ulaza i betona, te odvoz istih na deponiju. Obračun radova po m1)</t>
  </si>
  <si>
    <t>VAĐENJE POSTOJEĆIH GRANITNIH KOLNIH ULAZA SA RUŠENJEM PODLOŽNOG BETONA                                                                                       (Cijena po m1 uključuje vađenje betonskih kolnih ulaza, rušenje betona, utovar betonskih kolnih ulaza i betona, te odvoz istih na deponiju. Obračun radova po m1)</t>
  </si>
  <si>
    <t>VAĐENJE POSTOJEĆIH GRANITNIH RUBNJAKA SA RUŠENJEM PODLOŽNOG BETONA                                                                                       (Cijena po m1 uključuje vađenje rubnjaka, rušenje betona, utovar rubnjaka i betona, te odvoz istih na deponiju. Obračun radova po m1)</t>
  </si>
  <si>
    <t>RUŠENJE MALE GRANITNE KOCKE NA PJEŠČANOJ PODLOZI               (Stavka obuhvaća rušenje kocke i podloge te utovar kocke i podloge te utovar i odvoz na deponiju. Obračun radova po m2)</t>
  </si>
  <si>
    <t>RUŠENJE RIGOLA OD MALE GRANITNE KOCKE NA BETONSKOJ PODLOZI                                                                                        (Stavka obuhvaća rušenje kocke i podloge te utovar kocke i podloge te utovar i odvoz na deponiju. Obračun radova po m2)</t>
  </si>
  <si>
    <t>RUŠENJE VELIKE GRANITNE KOCKE NA PJEŠČANOJ PODLOZI               (Stavka obuhvaća rušenje kocke i podloge te utovar kocke i podloge te utovar i odvoz na deponiju. Obračun radova po m2)</t>
  </si>
  <si>
    <t>RUŠENJE KULIR PLOČA NA PJEŠČANOJ PODLOZI                                 (Stavka obuhvaća rušenje kulir ploča i podloge te utovar kocke i podloge te utovar i odvoz na deponiju. Obračun radova po m2)</t>
  </si>
  <si>
    <t>ISKOP POSTOJEĆEG MAKADAMSKOG KOLNIKA, DEBLJINE DO 20CM, S UTOVAROM I ODVOZOM NA DEPONIJU.                                                        (Obračun radova po m2)</t>
  </si>
  <si>
    <t>RIJANJE I PROFILIRANJE POSTOJEĆEG MAKADAMSKOG KOLNIKA GREJDEROM , DEBLJINE DO 10CM                                                        (Obračun radova po m2)</t>
  </si>
  <si>
    <t>PRELAGANJE BETONSKIH RIGOLA.                                                       (Ova stavka obuhvaća skidanje postojećih betonskih rigola; rušenje postojeće betonske podloge, utovar i odovz na deponiju; dopremu betona i izradu betonske podloge; ugradbu postojećih rigola na betonsku podlogu M-20. Obračun radova po m1)</t>
  </si>
  <si>
    <t>PRELAGANJE BETONSKIH RUBNJAKA 18/24/100                                                       (Ova stavka obuhvaća skidanje postojećih betonskih rubnjaka; rušenje postojeće betonske podloge, utovar i odovoz na deponiju; dopremu betona i izradu betonske podloge; ugradbu betonskih rubnjaka na betonsku podlogu M-20. Obračun radova po m1)</t>
  </si>
  <si>
    <t>PRELAGANJE BETONSKIH RUBNJAKA 8/20/50                                                       (Ova stavka obuhvaća skidanje postojećih betonskih rubnjaka; rušenje postojeće betonske podloge, utovar i odovoz na deponiju; dopremu betona i izradu betonske podloge; ugradbu betonskih rubnjaka na betonsku podlogu M-20. Obračun radova po m1)</t>
  </si>
  <si>
    <t>PRELAGANJE BETONSKIH KOLNIH ULAZA                                                       (Ova stavka obuhvaća skidanje postojećih betonskih kolnih ulaza; rušenje postojeće betonske podloge, utovar i odovoz na deponiju; ugradbu betonskih kolnih ulaza na betonsku podlogu M-20. Obračun radova po m1)</t>
  </si>
  <si>
    <t>PRELAGANJE GRANITNIH RUBNJAKA                                                      (Ova stavka obuhvaća skidanje postojećih granitnih rubnjaka; rušenje postojeće betonske podloge, utovar i odovoz na deponiju; ugradbu postojećih granitnih rubnjaka na betonsku podlogu M-20. Obračun radova po m1)</t>
  </si>
  <si>
    <t>PRELAGANJE GRANITIH KOLNIH ULAZA                                                      (Ova stavka obuhvaća skidanje postojećih granitnih kolnih ulaza; rušenje postojeće betonske podloge, utovar i odovoz na deponiju; ugradbu postojećih granitnih kolnih ulaza na betonsku podlogu M-20. Obračun radova po m1)</t>
  </si>
  <si>
    <t>PRELAGANJE BETONSKIH TLAČNIH ELEMENATA                                                      (Ova stavka obuhvaća skidanje postojećih betonskih tlačnih elemenata; rušenje postojeće betonske podloge, utovar i odovoz na deponiju; ugradbu postojećih betonskih tlačnih elemenata na betonsku podlogu M-20. Obračun radova po m1)</t>
  </si>
  <si>
    <t>RUŠENJE BETONA (PARAPETI,PLOČE, TEMELJI I DR.) (Stavka obuhvaća: rušenje raznih betonskih ili kamenih komada; utovar, istovar i prijevoz neupotrebljenog materijala na deponiju; razastiranje istovarenog materijala na deponiju.Obračun radova po m3)</t>
  </si>
  <si>
    <t>RUČNI OTKOP RADI UTVRĐIVANJA POLOZAJA POSTOJEĆIH INSTALACIJA                                                                                           (Ova stavka obuhvaća: ručni otkop rova do dubine 1,8m , širine do 0,60m; po potrebi razupiranje rova; utvrđivanje položaja post. Instalacija; otkopane rovove osigurati sukladno HTZ mjerama; odvoz iskopanog materijala na deponiju. Obračun radova po m1)</t>
  </si>
  <si>
    <t>ZAŠTITA POSTOJEĆIH INSTALACIJA SA BETONSKIM POLUCIJEVIMA     (U cijenu ulaze svi radovi. Ova stavka obuhvaća: ručni otkop oko instalacije, utovar i odovz na deponiju; oblaganje instalacije betonskim polucijevima fi100-150mm; betoniranje zaštitnog sloja oko cijevi betonom M-15. Obračun radova po m1)</t>
  </si>
  <si>
    <t>IZRADA BANKINA OD NESORTIRANOG KAMENOG MATERIJALA               (Rad obuhvaća dopremu kamenog materijal i izradu bankine, širine š=0,5m, debljine d=7-10cm. Zbijanje se obavlja pogodnim valjkom. Površina bankine mora biti do 1cm niža od projektiranog ruba kolnika. Obračun radova po m2)</t>
  </si>
  <si>
    <t>IZRADA BANKINA OD NESORTIRANOG KAMENOG MATERIJALA                (Zbijanje se obavlja pogodnim valjkom. Površina bankine mora biti do 1cm niža od projektiranog ruba kolnika. Obračun radova po m3)</t>
  </si>
</sst>
</file>

<file path=xl/styles.xml><?xml version="1.0" encoding="utf-8"?>
<styleSheet xmlns="http://schemas.openxmlformats.org/spreadsheetml/2006/main">
  <numFmts count="1">
    <numFmt numFmtId="167" formatCode="d/m/yy/;@"/>
  </numFmts>
  <fonts count="17">
    <font>
      <sz val="10"/>
      <name val="Arial"/>
      <charset val="238"/>
    </font>
    <font>
      <b/>
      <sz val="12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1"/>
      <name val="Arial"/>
      <family val="2"/>
      <charset val="238"/>
    </font>
    <font>
      <b/>
      <sz val="11"/>
      <color indexed="9"/>
      <name val="Arial"/>
      <family val="2"/>
    </font>
    <font>
      <sz val="8"/>
      <name val="Arial"/>
      <family val="2"/>
      <charset val="238"/>
    </font>
    <font>
      <sz val="8"/>
      <name val="Arial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8"/>
      <color indexed="81"/>
      <name val="Tahoma"/>
      <charset val="238"/>
    </font>
    <font>
      <sz val="8"/>
      <color indexed="81"/>
      <name val="Tahoma"/>
      <charset val="238"/>
    </font>
    <font>
      <sz val="10"/>
      <color indexed="9"/>
      <name val="Arial"/>
      <charset val="238"/>
    </font>
    <font>
      <b/>
      <sz val="11"/>
      <color indexed="9"/>
      <name val="Arial"/>
      <charset val="238"/>
    </font>
    <font>
      <b/>
      <sz val="14"/>
      <color indexed="9"/>
      <name val="Arial"/>
      <family val="2"/>
      <charset val="238"/>
    </font>
    <font>
      <b/>
      <sz val="11"/>
      <color indexed="9"/>
      <name val="Arial"/>
      <family val="2"/>
      <charset val="238"/>
    </font>
    <font>
      <b/>
      <sz val="10"/>
      <color indexed="9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71">
    <xf numFmtId="0" fontId="0" fillId="0" borderId="0" xfId="0"/>
    <xf numFmtId="0" fontId="0" fillId="0" borderId="0" xfId="0" applyFill="1" applyAlignment="1" applyProtection="1">
      <alignment horizontal="center" vertical="center"/>
      <protection locked="0"/>
    </xf>
    <xf numFmtId="0" fontId="0" fillId="0" borderId="0" xfId="0" applyFill="1" applyProtection="1">
      <protection locked="0"/>
    </xf>
    <xf numFmtId="0" fontId="12" fillId="0" borderId="0" xfId="0" applyFont="1" applyFill="1" applyBorder="1" applyProtection="1">
      <protection locked="0"/>
    </xf>
    <xf numFmtId="0" fontId="0" fillId="0" borderId="1" xfId="0" applyFill="1" applyBorder="1" applyProtection="1">
      <protection locked="0"/>
    </xf>
    <xf numFmtId="4" fontId="13" fillId="0" borderId="0" xfId="0" applyNumberFormat="1" applyFont="1" applyFill="1" applyBorder="1" applyAlignment="1" applyProtection="1">
      <alignment horizontal="center" vertical="center" shrinkToFit="1"/>
      <protection locked="0"/>
    </xf>
    <xf numFmtId="0" fontId="14" fillId="0" borderId="0" xfId="0" applyFont="1" applyFill="1" applyAlignment="1" applyProtection="1">
      <alignment horizontal="center"/>
      <protection locked="0"/>
    </xf>
    <xf numFmtId="4" fontId="4" fillId="0" borderId="2" xfId="0" applyNumberFormat="1" applyFont="1" applyFill="1" applyBorder="1" applyAlignment="1" applyProtection="1">
      <alignment horizontal="center" vertical="center" wrapText="1"/>
      <protection locked="0"/>
    </xf>
    <xf numFmtId="4" fontId="13" fillId="0" borderId="0" xfId="0" applyNumberFormat="1" applyFont="1" applyFill="1" applyBorder="1" applyAlignment="1" applyProtection="1">
      <alignment horizontal="center" vertical="center" wrapText="1"/>
      <protection locked="0"/>
    </xf>
    <xf numFmtId="4" fontId="4" fillId="0" borderId="3" xfId="0" applyNumberFormat="1" applyFont="1" applyFill="1" applyBorder="1" applyAlignment="1" applyProtection="1">
      <alignment horizontal="center" vertical="center" wrapText="1"/>
      <protection locked="0"/>
    </xf>
    <xf numFmtId="4" fontId="13" fillId="0" borderId="0" xfId="0" applyNumberFormat="1" applyFont="1" applyFill="1" applyBorder="1" applyAlignment="1" applyProtection="1">
      <alignment horizontal="center" vertical="center"/>
      <protection locked="0"/>
    </xf>
    <xf numFmtId="4" fontId="4" fillId="0" borderId="4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horizontal="center" vertical="center" textRotation="90" shrinkToFit="1"/>
      <protection locked="0"/>
    </xf>
    <xf numFmtId="4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4" fontId="12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Fill="1" applyAlignment="1" applyProtection="1">
      <alignment horizontal="left" vertical="center" wrapText="1" shrinkToFit="1"/>
      <protection locked="0"/>
    </xf>
    <xf numFmtId="4" fontId="4" fillId="0" borderId="0" xfId="0" applyNumberFormat="1" applyFont="1" applyFill="1" applyAlignment="1" applyProtection="1">
      <alignment horizontal="center" vertical="center"/>
      <protection locked="0"/>
    </xf>
    <xf numFmtId="4" fontId="0" fillId="0" borderId="0" xfId="0" applyNumberFormat="1" applyFill="1" applyAlignment="1" applyProtection="1">
      <alignment horizontal="center" vertical="center"/>
      <protection locked="0"/>
    </xf>
    <xf numFmtId="0" fontId="9" fillId="0" borderId="0" xfId="0" applyFont="1" applyFill="1" applyAlignment="1" applyProtection="1">
      <alignment horizontal="left" vertical="center" wrapText="1" shrinkToFit="1"/>
      <protection locked="0"/>
    </xf>
    <xf numFmtId="0" fontId="0" fillId="0" borderId="0" xfId="0" applyFill="1" applyAlignment="1" applyProtection="1">
      <alignment wrapText="1" shrinkToFit="1"/>
      <protection locked="0"/>
    </xf>
    <xf numFmtId="0" fontId="2" fillId="0" borderId="2" xfId="0" applyFont="1" applyFill="1" applyBorder="1" applyAlignment="1" applyProtection="1">
      <alignment horizontal="center" vertical="center" wrapText="1" shrinkToFit="1"/>
    </xf>
    <xf numFmtId="0" fontId="2" fillId="0" borderId="5" xfId="0" applyFont="1" applyFill="1" applyBorder="1" applyAlignment="1" applyProtection="1">
      <alignment horizontal="center" vertical="center" wrapText="1" shrinkToFit="1"/>
    </xf>
    <xf numFmtId="0" fontId="2" fillId="0" borderId="2" xfId="0" applyFont="1" applyFill="1" applyBorder="1" applyAlignment="1" applyProtection="1">
      <alignment horizontal="center" vertical="center" wrapText="1"/>
    </xf>
    <xf numFmtId="4" fontId="4" fillId="0" borderId="2" xfId="0" applyNumberFormat="1" applyFont="1" applyFill="1" applyBorder="1" applyAlignment="1" applyProtection="1">
      <alignment horizontal="center" vertical="center" shrinkToFit="1"/>
    </xf>
    <xf numFmtId="4" fontId="2" fillId="0" borderId="2" xfId="0" applyNumberFormat="1" applyFont="1" applyFill="1" applyBorder="1" applyAlignment="1" applyProtection="1">
      <alignment horizontal="center" vertical="center" wrapText="1"/>
    </xf>
    <xf numFmtId="4" fontId="9" fillId="0" borderId="2" xfId="0" applyNumberFormat="1" applyFont="1" applyFill="1" applyBorder="1" applyAlignment="1" applyProtection="1">
      <alignment horizontal="center" vertical="center"/>
    </xf>
    <xf numFmtId="4" fontId="0" fillId="0" borderId="6" xfId="0" applyNumberFormat="1" applyFill="1" applyBorder="1" applyAlignment="1" applyProtection="1">
      <alignment horizontal="center" vertical="center" shrinkToFit="1"/>
    </xf>
    <xf numFmtId="4" fontId="0" fillId="0" borderId="2" xfId="0" applyNumberFormat="1" applyFill="1" applyBorder="1" applyAlignment="1" applyProtection="1">
      <alignment horizontal="center" vertical="center"/>
    </xf>
    <xf numFmtId="4" fontId="0" fillId="0" borderId="2" xfId="0" applyNumberFormat="1" applyFill="1" applyBorder="1" applyAlignment="1" applyProtection="1">
      <alignment horizontal="center" vertical="center" shrinkToFit="1"/>
    </xf>
    <xf numFmtId="4" fontId="0" fillId="0" borderId="3" xfId="0" applyNumberFormat="1" applyFill="1" applyBorder="1" applyAlignment="1" applyProtection="1">
      <alignment horizontal="center" vertical="center"/>
    </xf>
    <xf numFmtId="4" fontId="0" fillId="0" borderId="3" xfId="0" applyNumberFormat="1" applyFill="1" applyBorder="1" applyAlignment="1" applyProtection="1">
      <alignment horizontal="center" vertical="center" shrinkToFit="1"/>
    </xf>
    <xf numFmtId="4" fontId="0" fillId="0" borderId="7" xfId="0" applyNumberFormat="1" applyFill="1" applyBorder="1" applyAlignment="1" applyProtection="1">
      <alignment horizontal="center" vertical="center" shrinkToFit="1"/>
    </xf>
    <xf numFmtId="4" fontId="4" fillId="0" borderId="2" xfId="0" applyNumberFormat="1" applyFont="1" applyFill="1" applyBorder="1" applyAlignment="1" applyProtection="1">
      <alignment horizontal="center" vertical="center" wrapText="1"/>
    </xf>
    <xf numFmtId="0" fontId="0" fillId="0" borderId="3" xfId="0" applyFill="1" applyBorder="1" applyAlignment="1" applyProtection="1">
      <alignment horizontal="center" vertical="center" wrapText="1"/>
    </xf>
    <xf numFmtId="0" fontId="0" fillId="0" borderId="2" xfId="0" applyFill="1" applyBorder="1" applyAlignment="1" applyProtection="1">
      <alignment horizontal="center" vertical="center" wrapText="1"/>
    </xf>
    <xf numFmtId="0" fontId="2" fillId="0" borderId="8" xfId="0" applyFont="1" applyFill="1" applyBorder="1" applyAlignment="1" applyProtection="1">
      <alignment horizontal="left" vertical="center" wrapText="1"/>
    </xf>
    <xf numFmtId="0" fontId="2" fillId="0" borderId="8" xfId="0" applyFont="1" applyFill="1" applyBorder="1" applyAlignment="1" applyProtection="1">
      <alignment wrapText="1"/>
    </xf>
    <xf numFmtId="4" fontId="16" fillId="0" borderId="8" xfId="0" applyNumberFormat="1" applyFont="1" applyFill="1" applyBorder="1" applyAlignment="1" applyProtection="1">
      <alignment horizontal="center" vertical="center" wrapText="1"/>
    </xf>
    <xf numFmtId="4" fontId="2" fillId="0" borderId="8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/>
    <xf numFmtId="4" fontId="13" fillId="0" borderId="0" xfId="0" applyNumberFormat="1" applyFont="1" applyFill="1" applyBorder="1" applyAlignment="1" applyProtection="1">
      <alignment horizontal="center" vertical="center" wrapText="1"/>
    </xf>
    <xf numFmtId="0" fontId="0" fillId="0" borderId="0" xfId="0" applyFill="1" applyProtection="1"/>
    <xf numFmtId="0" fontId="1" fillId="0" borderId="9" xfId="0" applyFont="1" applyFill="1" applyBorder="1" applyAlignment="1" applyProtection="1">
      <alignment horizontal="left" vertical="center" wrapText="1" shrinkToFit="1"/>
    </xf>
    <xf numFmtId="0" fontId="0" fillId="0" borderId="9" xfId="0" applyFill="1" applyBorder="1" applyAlignment="1" applyProtection="1">
      <alignment wrapText="1"/>
    </xf>
    <xf numFmtId="4" fontId="0" fillId="0" borderId="6" xfId="0" applyNumberFormat="1" applyFill="1" applyBorder="1" applyAlignment="1" applyProtection="1">
      <alignment horizontal="center" vertical="center" wrapText="1"/>
    </xf>
    <xf numFmtId="0" fontId="1" fillId="0" borderId="8" xfId="0" applyFont="1" applyFill="1" applyBorder="1" applyAlignment="1" applyProtection="1">
      <alignment horizontal="left" vertical="center" wrapText="1" shrinkToFit="1"/>
    </xf>
    <xf numFmtId="0" fontId="0" fillId="0" borderId="8" xfId="0" applyFill="1" applyBorder="1" applyAlignment="1" applyProtection="1">
      <alignment wrapText="1"/>
    </xf>
    <xf numFmtId="4" fontId="0" fillId="0" borderId="10" xfId="0" applyNumberFormat="1" applyFill="1" applyBorder="1" applyAlignment="1" applyProtection="1">
      <alignment horizontal="center" vertical="center" wrapText="1"/>
    </xf>
    <xf numFmtId="0" fontId="0" fillId="0" borderId="0" xfId="0" applyFill="1" applyAlignment="1" applyProtection="1">
      <alignment horizontal="center" vertical="center"/>
    </xf>
    <xf numFmtId="0" fontId="0" fillId="0" borderId="2" xfId="0" applyFill="1" applyBorder="1" applyAlignment="1" applyProtection="1">
      <alignment horizontal="center" vertical="top" wrapText="1" shrinkToFit="1"/>
    </xf>
    <xf numFmtId="0" fontId="0" fillId="0" borderId="9" xfId="0" applyFill="1" applyBorder="1" applyAlignment="1" applyProtection="1">
      <alignment horizontal="left" vertical="justify" wrapText="1" shrinkToFit="1"/>
    </xf>
    <xf numFmtId="0" fontId="0" fillId="0" borderId="9" xfId="0" applyFill="1" applyBorder="1" applyAlignment="1" applyProtection="1">
      <alignment horizontal="left" vertical="center" wrapText="1" shrinkToFit="1"/>
    </xf>
    <xf numFmtId="0" fontId="0" fillId="0" borderId="2" xfId="0" applyFill="1" applyBorder="1" applyAlignment="1" applyProtection="1">
      <alignment horizontal="center" vertical="center" wrapText="1" shrinkToFit="1"/>
    </xf>
    <xf numFmtId="0" fontId="0" fillId="0" borderId="5" xfId="0" applyFill="1" applyBorder="1" applyAlignment="1" applyProtection="1">
      <alignment horizontal="left" vertical="center" wrapText="1" shrinkToFit="1"/>
    </xf>
    <xf numFmtId="0" fontId="0" fillId="0" borderId="2" xfId="0" applyFill="1" applyBorder="1" applyAlignment="1" applyProtection="1">
      <alignment horizontal="left" vertical="center" wrapText="1" shrinkToFit="1"/>
    </xf>
    <xf numFmtId="0" fontId="0" fillId="0" borderId="3" xfId="0" applyFill="1" applyBorder="1" applyAlignment="1" applyProtection="1">
      <alignment horizontal="left" vertical="center" wrapText="1" shrinkToFit="1"/>
    </xf>
    <xf numFmtId="0" fontId="0" fillId="0" borderId="3" xfId="0" applyFill="1" applyBorder="1" applyAlignment="1" applyProtection="1">
      <alignment horizontal="left" vertical="center" wrapText="1"/>
    </xf>
    <xf numFmtId="0" fontId="0" fillId="0" borderId="1" xfId="0" applyFill="1" applyBorder="1" applyAlignment="1" applyProtection="1">
      <alignment horizontal="center" vertical="center" wrapText="1"/>
    </xf>
    <xf numFmtId="0" fontId="0" fillId="0" borderId="4" xfId="0" applyFill="1" applyBorder="1" applyAlignment="1" applyProtection="1">
      <alignment horizontal="left" vertical="center" wrapText="1"/>
    </xf>
    <xf numFmtId="0" fontId="0" fillId="0" borderId="0" xfId="0" applyFill="1" applyBorder="1" applyAlignment="1" applyProtection="1">
      <alignment horizontal="center" vertical="center" wrapText="1" shrinkToFit="1"/>
    </xf>
    <xf numFmtId="0" fontId="9" fillId="0" borderId="5" xfId="0" applyFont="1" applyFill="1" applyBorder="1" applyAlignment="1" applyProtection="1">
      <alignment horizontal="left" vertical="center" wrapText="1" shrinkToFit="1"/>
    </xf>
    <xf numFmtId="0" fontId="0" fillId="0" borderId="1" xfId="0" applyFill="1" applyBorder="1" applyAlignment="1" applyProtection="1">
      <alignment horizontal="left" vertical="center" wrapText="1" shrinkToFit="1"/>
    </xf>
    <xf numFmtId="0" fontId="8" fillId="0" borderId="5" xfId="0" applyFont="1" applyFill="1" applyBorder="1" applyAlignment="1" applyProtection="1">
      <alignment horizontal="left" vertical="center" wrapText="1" shrinkToFit="1"/>
    </xf>
    <xf numFmtId="0" fontId="0" fillId="0" borderId="5" xfId="0" applyFill="1" applyBorder="1" applyAlignment="1" applyProtection="1">
      <alignment horizontal="left" vertical="center" wrapText="1"/>
    </xf>
    <xf numFmtId="0" fontId="0" fillId="0" borderId="0" xfId="0" applyFill="1" applyBorder="1" applyAlignment="1" applyProtection="1">
      <alignment horizontal="left" vertical="center" wrapText="1" shrinkToFit="1"/>
    </xf>
    <xf numFmtId="0" fontId="0" fillId="0" borderId="8" xfId="0" applyFill="1" applyBorder="1" applyAlignment="1" applyProtection="1">
      <alignment horizontal="left" vertical="center" wrapText="1" shrinkToFit="1"/>
    </xf>
    <xf numFmtId="0" fontId="0" fillId="0" borderId="2" xfId="0" applyFill="1" applyBorder="1" applyAlignment="1" applyProtection="1">
      <alignment horizontal="center" vertical="top" wrapText="1"/>
    </xf>
    <xf numFmtId="4" fontId="15" fillId="0" borderId="2" xfId="0" applyNumberFormat="1" applyFont="1" applyFill="1" applyBorder="1" applyAlignment="1" applyProtection="1">
      <alignment horizontal="center" vertical="center" wrapText="1"/>
    </xf>
    <xf numFmtId="4" fontId="15" fillId="0" borderId="3" xfId="0" applyNumberFormat="1" applyFont="1" applyFill="1" applyBorder="1" applyAlignment="1" applyProtection="1">
      <alignment horizontal="center" vertical="center" wrapText="1"/>
    </xf>
    <xf numFmtId="4" fontId="0" fillId="0" borderId="4" xfId="0" applyNumberFormat="1" applyFill="1" applyBorder="1" applyAlignment="1" applyProtection="1">
      <alignment horizontal="center" vertical="center" shrinkToFit="1"/>
    </xf>
    <xf numFmtId="0" fontId="12" fillId="0" borderId="0" xfId="0" applyFont="1" applyFill="1" applyBorder="1" applyProtection="1"/>
    <xf numFmtId="0" fontId="0" fillId="0" borderId="1" xfId="0" applyFill="1" applyBorder="1" applyProtection="1"/>
    <xf numFmtId="4" fontId="13" fillId="0" borderId="0" xfId="0" applyNumberFormat="1" applyFont="1" applyFill="1" applyBorder="1" applyAlignment="1" applyProtection="1">
      <alignment horizontal="center" vertical="center" shrinkToFit="1"/>
    </xf>
    <xf numFmtId="0" fontId="14" fillId="0" borderId="0" xfId="0" applyFont="1" applyFill="1" applyAlignment="1" applyProtection="1">
      <alignment horizontal="center"/>
    </xf>
    <xf numFmtId="4" fontId="4" fillId="0" borderId="3" xfId="0" applyNumberFormat="1" applyFont="1" applyFill="1" applyBorder="1" applyAlignment="1" applyProtection="1">
      <alignment horizontal="center" vertical="center" wrapText="1"/>
    </xf>
    <xf numFmtId="4" fontId="4" fillId="0" borderId="2" xfId="0" applyNumberFormat="1" applyFont="1" applyFill="1" applyBorder="1" applyAlignment="1" applyProtection="1">
      <alignment horizontal="center" vertical="center"/>
    </xf>
    <xf numFmtId="4" fontId="13" fillId="0" borderId="0" xfId="0" applyNumberFormat="1" applyFont="1" applyFill="1" applyBorder="1" applyAlignment="1" applyProtection="1">
      <alignment horizontal="center" vertical="center"/>
    </xf>
    <xf numFmtId="4" fontId="7" fillId="0" borderId="2" xfId="0" applyNumberFormat="1" applyFont="1" applyFill="1" applyBorder="1" applyAlignment="1" applyProtection="1">
      <alignment horizontal="center" vertical="center"/>
    </xf>
    <xf numFmtId="0" fontId="2" fillId="0" borderId="11" xfId="0" applyFont="1" applyFill="1" applyBorder="1" applyAlignment="1" applyProtection="1">
      <alignment horizontal="center" vertical="center" textRotation="90" shrinkToFit="1"/>
    </xf>
    <xf numFmtId="0" fontId="0" fillId="2" borderId="9" xfId="0" applyFill="1" applyBorder="1" applyAlignment="1" applyProtection="1">
      <alignment horizontal="left" vertical="center" wrapText="1" shrinkToFit="1"/>
    </xf>
    <xf numFmtId="4" fontId="12" fillId="0" borderId="0" xfId="0" applyNumberFormat="1" applyFont="1" applyFill="1" applyBorder="1" applyAlignment="1" applyProtection="1">
      <alignment horizontal="center" vertical="center" wrapText="1"/>
    </xf>
    <xf numFmtId="0" fontId="16" fillId="0" borderId="8" xfId="0" applyFont="1" applyFill="1" applyBorder="1" applyAlignment="1" applyProtection="1">
      <alignment wrapText="1"/>
    </xf>
    <xf numFmtId="4" fontId="2" fillId="0" borderId="2" xfId="0" applyNumberFormat="1" applyFont="1" applyFill="1" applyBorder="1" applyAlignment="1" applyProtection="1"/>
    <xf numFmtId="0" fontId="0" fillId="0" borderId="0" xfId="0" applyFill="1" applyAlignment="1" applyProtection="1">
      <alignment horizontal="left" vertical="center" wrapText="1" shrinkToFit="1"/>
    </xf>
    <xf numFmtId="4" fontId="4" fillId="0" borderId="0" xfId="0" applyNumberFormat="1" applyFont="1" applyFill="1" applyAlignment="1" applyProtection="1">
      <alignment horizontal="center" vertical="center"/>
    </xf>
    <xf numFmtId="4" fontId="0" fillId="0" borderId="0" xfId="0" applyNumberFormat="1" applyFill="1" applyAlignment="1" applyProtection="1">
      <alignment horizontal="center" vertical="center"/>
    </xf>
    <xf numFmtId="0" fontId="9" fillId="0" borderId="0" xfId="0" applyFont="1" applyFill="1" applyAlignment="1" applyProtection="1">
      <alignment horizontal="left" vertical="center" wrapText="1" shrinkToFit="1"/>
    </xf>
    <xf numFmtId="0" fontId="0" fillId="0" borderId="0" xfId="0" applyFill="1" applyAlignment="1" applyProtection="1">
      <alignment wrapText="1" shrinkToFit="1"/>
    </xf>
    <xf numFmtId="2" fontId="4" fillId="0" borderId="3" xfId="0" applyNumberFormat="1" applyFont="1" applyFill="1" applyBorder="1" applyAlignment="1" applyProtection="1">
      <alignment horizontal="center" wrapText="1"/>
    </xf>
    <xf numFmtId="0" fontId="12" fillId="0" borderId="7" xfId="0" applyFont="1" applyBorder="1" applyAlignment="1" applyProtection="1">
      <alignment horizontal="center" vertical="center" wrapText="1"/>
      <protection hidden="1"/>
    </xf>
    <xf numFmtId="4" fontId="15" fillId="0" borderId="2" xfId="0" applyNumberFormat="1" applyFont="1" applyFill="1" applyBorder="1" applyAlignment="1" applyProtection="1">
      <alignment horizontal="center" vertical="center" wrapText="1"/>
      <protection hidden="1"/>
    </xf>
    <xf numFmtId="4" fontId="15" fillId="0" borderId="3" xfId="0" applyNumberFormat="1" applyFont="1" applyFill="1" applyBorder="1" applyAlignment="1" applyProtection="1">
      <alignment horizontal="center" vertical="center"/>
      <protection hidden="1"/>
    </xf>
    <xf numFmtId="4" fontId="5" fillId="0" borderId="2" xfId="0" applyNumberFormat="1" applyFont="1" applyFill="1" applyBorder="1" applyAlignment="1" applyProtection="1">
      <alignment horizontal="center" vertical="center" wrapText="1"/>
      <protection hidden="1"/>
    </xf>
    <xf numFmtId="4" fontId="15" fillId="0" borderId="3" xfId="0" applyNumberFormat="1" applyFont="1" applyFill="1" applyBorder="1" applyAlignment="1" applyProtection="1">
      <alignment horizontal="center" vertical="center" wrapText="1"/>
      <protection hidden="1"/>
    </xf>
    <xf numFmtId="4" fontId="0" fillId="0" borderId="2" xfId="0" applyNumberFormat="1" applyFill="1" applyBorder="1" applyAlignment="1" applyProtection="1">
      <alignment horizontal="center" vertical="center"/>
      <protection hidden="1"/>
    </xf>
    <xf numFmtId="4" fontId="0" fillId="0" borderId="3" xfId="0" applyNumberFormat="1" applyFill="1" applyBorder="1" applyAlignment="1" applyProtection="1">
      <alignment horizontal="center" vertical="center"/>
      <protection hidden="1"/>
    </xf>
    <xf numFmtId="4" fontId="0" fillId="0" borderId="2" xfId="0" applyNumberFormat="1" applyFill="1" applyBorder="1" applyAlignment="1" applyProtection="1">
      <alignment horizontal="center" vertical="center" shrinkToFit="1"/>
      <protection hidden="1"/>
    </xf>
    <xf numFmtId="4" fontId="2" fillId="0" borderId="2" xfId="0" applyNumberFormat="1" applyFont="1" applyFill="1" applyBorder="1" applyAlignment="1" applyProtection="1">
      <alignment horizontal="center" vertical="center"/>
      <protection hidden="1"/>
    </xf>
    <xf numFmtId="14" fontId="0" fillId="0" borderId="0" xfId="0" applyNumberFormat="1" applyFill="1" applyAlignment="1" applyProtection="1">
      <alignment wrapText="1" shrinkToFit="1"/>
    </xf>
    <xf numFmtId="167" fontId="0" fillId="0" borderId="0" xfId="0" applyNumberFormat="1" applyFill="1" applyAlignment="1" applyProtection="1">
      <alignment wrapText="1" shrinkToFit="1"/>
    </xf>
    <xf numFmtId="14" fontId="0" fillId="0" borderId="0" xfId="0" applyNumberFormat="1" applyFill="1" applyAlignment="1" applyProtection="1">
      <alignment wrapText="1" shrinkToFit="1"/>
      <protection locked="0"/>
    </xf>
    <xf numFmtId="0" fontId="0" fillId="0" borderId="2" xfId="0" applyFill="1" applyBorder="1" applyAlignment="1" applyProtection="1">
      <alignment horizontal="center" vertical="center" wrapText="1" shrinkToFit="1"/>
    </xf>
    <xf numFmtId="0" fontId="0" fillId="0" borderId="3" xfId="0" applyFill="1" applyBorder="1" applyAlignment="1" applyProtection="1">
      <alignment horizontal="center" vertical="center" wrapText="1"/>
    </xf>
    <xf numFmtId="0" fontId="0" fillId="0" borderId="4" xfId="0" applyBorder="1" applyAlignment="1" applyProtection="1">
      <alignment horizontal="center" vertical="center"/>
    </xf>
    <xf numFmtId="0" fontId="0" fillId="0" borderId="7" xfId="0" applyBorder="1" applyAlignment="1" applyProtection="1">
      <alignment horizontal="center" vertical="center"/>
    </xf>
    <xf numFmtId="0" fontId="0" fillId="0" borderId="3" xfId="0" applyFill="1" applyBorder="1" applyAlignment="1" applyProtection="1">
      <alignment horizontal="center" vertical="center" wrapText="1" shrinkToFit="1"/>
    </xf>
    <xf numFmtId="0" fontId="0" fillId="0" borderId="4" xfId="0" applyBorder="1" applyAlignment="1" applyProtection="1">
      <alignment horizontal="center" vertical="center" wrapText="1" shrinkToFit="1"/>
    </xf>
    <xf numFmtId="0" fontId="0" fillId="0" borderId="7" xfId="0" applyBorder="1" applyAlignment="1" applyProtection="1">
      <alignment horizontal="center" vertical="center" wrapText="1" shrinkToFit="1"/>
    </xf>
    <xf numFmtId="0" fontId="0" fillId="0" borderId="3" xfId="0" applyFill="1" applyBorder="1" applyAlignment="1" applyProtection="1">
      <alignment horizontal="center" vertical="top" wrapText="1" shrinkToFit="1"/>
    </xf>
    <xf numFmtId="0" fontId="0" fillId="0" borderId="4" xfId="0" applyFill="1" applyBorder="1" applyAlignment="1" applyProtection="1">
      <alignment horizontal="center" vertical="top" wrapText="1" shrinkToFit="1"/>
    </xf>
    <xf numFmtId="0" fontId="0" fillId="0" borderId="7" xfId="0" applyFill="1" applyBorder="1" applyAlignment="1" applyProtection="1">
      <alignment horizontal="center" vertical="top" wrapText="1" shrinkToFit="1"/>
    </xf>
    <xf numFmtId="4" fontId="0" fillId="0" borderId="3" xfId="0" applyNumberFormat="1" applyFill="1" applyBorder="1" applyAlignment="1" applyProtection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4" xfId="0" applyBorder="1" applyAlignment="1" applyProtection="1">
      <alignment horizontal="center" vertical="top" wrapText="1" shrinkToFit="1"/>
    </xf>
    <xf numFmtId="0" fontId="0" fillId="0" borderId="7" xfId="0" applyBorder="1" applyAlignment="1" applyProtection="1">
      <alignment horizontal="center" vertical="top" wrapText="1" shrinkToFit="1"/>
    </xf>
    <xf numFmtId="4" fontId="0" fillId="0" borderId="3" xfId="0" applyNumberFormat="1" applyFill="1" applyBorder="1" applyAlignment="1" applyProtection="1">
      <alignment horizontal="center" vertical="top" shrinkToFit="1"/>
    </xf>
    <xf numFmtId="0" fontId="0" fillId="0" borderId="7" xfId="0" applyBorder="1" applyAlignment="1">
      <alignment horizontal="center" vertical="top" shrinkToFit="1"/>
    </xf>
    <xf numFmtId="0" fontId="0" fillId="0" borderId="4" xfId="0" applyFill="1" applyBorder="1" applyAlignment="1" applyProtection="1">
      <alignment horizontal="center" vertical="center" wrapText="1" shrinkToFit="1"/>
    </xf>
    <xf numFmtId="0" fontId="0" fillId="0" borderId="7" xfId="0" applyFill="1" applyBorder="1" applyAlignment="1" applyProtection="1">
      <alignment horizontal="center" vertical="center" wrapText="1" shrinkToFit="1"/>
    </xf>
    <xf numFmtId="0" fontId="2" fillId="0" borderId="1" xfId="0" applyFont="1" applyFill="1" applyBorder="1" applyAlignment="1" applyProtection="1">
      <alignment horizontal="center" vertical="center" textRotation="90" shrinkToFit="1"/>
    </xf>
    <xf numFmtId="0" fontId="0" fillId="0" borderId="2" xfId="0" applyFill="1" applyBorder="1" applyAlignment="1" applyProtection="1">
      <alignment horizontal="center" vertical="top" wrapText="1" shrinkToFit="1"/>
    </xf>
    <xf numFmtId="0" fontId="0" fillId="0" borderId="2" xfId="0" applyFill="1" applyBorder="1" applyAlignment="1" applyProtection="1">
      <alignment horizontal="center" vertical="center" wrapText="1"/>
    </xf>
    <xf numFmtId="0" fontId="2" fillId="0" borderId="12" xfId="0" applyFont="1" applyFill="1" applyBorder="1" applyAlignment="1" applyProtection="1">
      <alignment horizontal="center" vertical="center" textRotation="90" wrapText="1" shrinkToFit="1"/>
    </xf>
    <xf numFmtId="0" fontId="2" fillId="0" borderId="11" xfId="0" applyFont="1" applyFill="1" applyBorder="1" applyAlignment="1" applyProtection="1">
      <alignment horizontal="center" vertical="center" textRotation="90" wrapText="1" shrinkToFit="1"/>
    </xf>
    <xf numFmtId="0" fontId="0" fillId="0" borderId="4" xfId="0" applyFill="1" applyBorder="1" applyAlignment="1" applyProtection="1">
      <alignment horizontal="center" vertical="center" wrapText="1"/>
    </xf>
    <xf numFmtId="0" fontId="0" fillId="0" borderId="7" xfId="0" applyFill="1" applyBorder="1" applyAlignment="1" applyProtection="1">
      <alignment horizontal="center" vertical="center" wrapText="1"/>
    </xf>
    <xf numFmtId="0" fontId="2" fillId="0" borderId="12" xfId="0" applyFont="1" applyFill="1" applyBorder="1" applyAlignment="1" applyProtection="1">
      <alignment horizontal="center" vertical="center" textRotation="90" shrinkToFit="1"/>
    </xf>
    <xf numFmtId="0" fontId="2" fillId="0" borderId="11" xfId="0" applyFont="1" applyFill="1" applyBorder="1" applyAlignment="1" applyProtection="1">
      <alignment horizontal="center" vertical="center" textRotation="90" shrinkToFit="1"/>
    </xf>
    <xf numFmtId="0" fontId="2" fillId="0" borderId="13" xfId="0" applyFont="1" applyFill="1" applyBorder="1" applyAlignment="1" applyProtection="1">
      <alignment horizontal="center" vertical="center" textRotation="90" shrinkToFit="1"/>
    </xf>
    <xf numFmtId="0" fontId="2" fillId="0" borderId="9" xfId="0" applyFont="1" applyFill="1" applyBorder="1" applyAlignment="1" applyProtection="1">
      <alignment horizontal="left" vertical="center"/>
    </xf>
    <xf numFmtId="0" fontId="0" fillId="0" borderId="9" xfId="0" applyFill="1" applyBorder="1" applyAlignment="1" applyProtection="1">
      <alignment horizontal="left" vertical="center"/>
    </xf>
    <xf numFmtId="4" fontId="0" fillId="0" borderId="3" xfId="0" applyNumberFormat="1" applyFill="1" applyBorder="1" applyAlignment="1" applyProtection="1">
      <alignment horizontal="center" vertical="center" shrinkToFit="1"/>
    </xf>
    <xf numFmtId="0" fontId="0" fillId="0" borderId="4" xfId="0" applyFill="1" applyBorder="1" applyAlignment="1" applyProtection="1">
      <alignment horizontal="center" vertical="center" shrinkToFit="1"/>
    </xf>
    <xf numFmtId="0" fontId="0" fillId="0" borderId="7" xfId="0" applyFill="1" applyBorder="1" applyAlignment="1" applyProtection="1">
      <alignment horizontal="center" vertical="center" shrinkToFit="1"/>
    </xf>
    <xf numFmtId="4" fontId="0" fillId="0" borderId="3" xfId="0" applyNumberFormat="1" applyFill="1" applyBorder="1" applyAlignment="1" applyProtection="1">
      <alignment horizontal="center" vertical="center"/>
    </xf>
    <xf numFmtId="0" fontId="0" fillId="0" borderId="4" xfId="0" applyFill="1" applyBorder="1" applyAlignment="1" applyProtection="1">
      <alignment horizontal="center" vertical="center"/>
    </xf>
    <xf numFmtId="0" fontId="0" fillId="0" borderId="7" xfId="0" applyFill="1" applyBorder="1" applyAlignment="1" applyProtection="1">
      <alignment horizontal="center" vertical="center"/>
    </xf>
    <xf numFmtId="0" fontId="1" fillId="0" borderId="0" xfId="0" applyFont="1" applyFill="1" applyAlignment="1" applyProtection="1">
      <alignment horizontal="center" vertical="center"/>
    </xf>
    <xf numFmtId="0" fontId="0" fillId="0" borderId="0" xfId="0" applyFill="1" applyAlignment="1" applyProtection="1"/>
    <xf numFmtId="0" fontId="2" fillId="0" borderId="8" xfId="0" applyFont="1" applyFill="1" applyBorder="1" applyAlignment="1" applyProtection="1">
      <alignment horizontal="left" vertical="center"/>
    </xf>
    <xf numFmtId="0" fontId="0" fillId="0" borderId="0" xfId="0" applyFill="1" applyAlignment="1" applyProtection="1">
      <alignment horizontal="center"/>
    </xf>
    <xf numFmtId="4" fontId="13" fillId="0" borderId="0" xfId="0" applyNumberFormat="1" applyFont="1" applyFill="1" applyBorder="1" applyAlignment="1" applyProtection="1">
      <alignment horizontal="center" vertical="center" wrapText="1"/>
    </xf>
    <xf numFmtId="0" fontId="0" fillId="0" borderId="4" xfId="0" applyBorder="1" applyAlignment="1" applyProtection="1">
      <alignment horizontal="center" vertical="center" wrapText="1"/>
    </xf>
    <xf numFmtId="0" fontId="0" fillId="0" borderId="7" xfId="0" applyBorder="1" applyAlignment="1" applyProtection="1">
      <alignment horizontal="center" vertical="center" wrapText="1"/>
    </xf>
    <xf numFmtId="4" fontId="8" fillId="0" borderId="0" xfId="0" applyNumberFormat="1" applyFont="1" applyFill="1" applyAlignment="1" applyProtection="1">
      <alignment horizontal="left" vertical="center"/>
    </xf>
    <xf numFmtId="0" fontId="0" fillId="0" borderId="13" xfId="0" applyFill="1" applyBorder="1" applyAlignment="1" applyProtection="1">
      <alignment horizontal="center" vertical="center" textRotation="90" shrinkToFit="1"/>
    </xf>
    <xf numFmtId="0" fontId="0" fillId="0" borderId="7" xfId="0" applyBorder="1" applyAlignment="1">
      <alignment horizontal="center" vertical="center" wrapText="1"/>
    </xf>
    <xf numFmtId="0" fontId="2" fillId="0" borderId="12" xfId="0" applyFont="1" applyFill="1" applyBorder="1" applyAlignment="1" applyProtection="1">
      <alignment horizontal="center" vertical="center" textRotation="90" wrapText="1" shrinkToFit="1"/>
      <protection locked="0"/>
    </xf>
    <xf numFmtId="0" fontId="2" fillId="0" borderId="11" xfId="0" applyFont="1" applyFill="1" applyBorder="1" applyAlignment="1" applyProtection="1">
      <alignment horizontal="center" vertical="center" textRotation="90" wrapText="1" shrinkToFit="1"/>
      <protection locked="0"/>
    </xf>
    <xf numFmtId="0" fontId="1" fillId="0" borderId="0" xfId="0" applyFont="1" applyFill="1" applyAlignment="1" applyProtection="1">
      <alignment horizontal="center" vertical="center"/>
      <protection locked="0"/>
    </xf>
    <xf numFmtId="0" fontId="0" fillId="0" borderId="0" xfId="0" applyFill="1" applyAlignment="1" applyProtection="1">
      <protection locked="0"/>
    </xf>
    <xf numFmtId="0" fontId="2" fillId="0" borderId="8" xfId="0" applyFont="1" applyFill="1" applyBorder="1" applyAlignment="1" applyProtection="1">
      <alignment horizontal="left" vertical="center"/>
      <protection locked="0"/>
    </xf>
    <xf numFmtId="0" fontId="2" fillId="0" borderId="9" xfId="0" applyFont="1" applyFill="1" applyBorder="1" applyAlignment="1" applyProtection="1">
      <alignment horizontal="left" vertical="center"/>
      <protection locked="0"/>
    </xf>
    <xf numFmtId="0" fontId="0" fillId="0" borderId="9" xfId="0" applyFill="1" applyBorder="1" applyAlignment="1" applyProtection="1">
      <alignment horizontal="left" vertical="center"/>
      <protection locked="0"/>
    </xf>
    <xf numFmtId="0" fontId="2" fillId="0" borderId="1" xfId="0" applyFont="1" applyFill="1" applyBorder="1" applyAlignment="1" applyProtection="1">
      <alignment horizontal="center" vertical="center" textRotation="90" shrinkToFit="1"/>
      <protection locked="0"/>
    </xf>
    <xf numFmtId="4" fontId="0" fillId="0" borderId="3" xfId="0" applyNumberFormat="1" applyFill="1" applyBorder="1" applyAlignment="1" applyProtection="1">
      <alignment horizontal="center" vertical="center"/>
      <protection hidden="1"/>
    </xf>
    <xf numFmtId="4" fontId="0" fillId="0" borderId="4" xfId="0" applyNumberFormat="1" applyFill="1" applyBorder="1" applyAlignment="1" applyProtection="1">
      <alignment horizontal="center" vertical="center"/>
      <protection hidden="1"/>
    </xf>
    <xf numFmtId="4" fontId="0" fillId="0" borderId="7" xfId="0" applyNumberFormat="1" applyFill="1" applyBorder="1" applyAlignment="1" applyProtection="1">
      <alignment horizontal="center" vertical="center"/>
      <protection hidden="1"/>
    </xf>
    <xf numFmtId="0" fontId="0" fillId="0" borderId="1" xfId="0" applyFill="1" applyBorder="1" applyAlignment="1" applyProtection="1">
      <alignment horizontal="center" vertical="center" wrapText="1"/>
    </xf>
    <xf numFmtId="4" fontId="13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2" xfId="0" applyFont="1" applyFill="1" applyBorder="1" applyAlignment="1" applyProtection="1">
      <alignment horizontal="center" vertical="center" textRotation="90" shrinkToFit="1"/>
      <protection locked="0"/>
    </xf>
    <xf numFmtId="0" fontId="2" fillId="0" borderId="11" xfId="0" applyFont="1" applyFill="1" applyBorder="1" applyAlignment="1" applyProtection="1">
      <alignment horizontal="center" vertical="center" textRotation="90" shrinkToFit="1"/>
      <protection locked="0"/>
    </xf>
    <xf numFmtId="4" fontId="0" fillId="0" borderId="2" xfId="0" applyNumberFormat="1" applyFill="1" applyBorder="1" applyAlignment="1" applyProtection="1">
      <alignment horizontal="center" vertical="center"/>
      <protection hidden="1"/>
    </xf>
    <xf numFmtId="0" fontId="2" fillId="0" borderId="13" xfId="0" applyFont="1" applyFill="1" applyBorder="1" applyAlignment="1" applyProtection="1">
      <alignment horizontal="center" vertical="center" textRotation="90" shrinkToFit="1"/>
      <protection locked="0"/>
    </xf>
    <xf numFmtId="4" fontId="13" fillId="0" borderId="0" xfId="0" applyNumberFormat="1" applyFont="1" applyFill="1" applyBorder="1" applyAlignment="1" applyProtection="1">
      <alignment horizontal="center" vertical="center"/>
      <protection locked="0"/>
    </xf>
    <xf numFmtId="0" fontId="12" fillId="0" borderId="0" xfId="0" applyFont="1" applyFill="1" applyBorder="1" applyAlignment="1" applyProtection="1">
      <alignment horizontal="center" vertical="center"/>
      <protection locked="0"/>
    </xf>
    <xf numFmtId="0" fontId="0" fillId="0" borderId="13" xfId="0" applyFill="1" applyBorder="1" applyAlignment="1" applyProtection="1">
      <alignment horizontal="center" vertical="center" textRotation="90" shrinkToFit="1"/>
      <protection locked="0"/>
    </xf>
    <xf numFmtId="4" fontId="8" fillId="0" borderId="0" xfId="0" applyNumberFormat="1" applyFont="1" applyFill="1" applyAlignment="1" applyProtection="1">
      <alignment horizontal="left" vertical="center"/>
      <protection locked="0"/>
    </xf>
    <xf numFmtId="0" fontId="8" fillId="0" borderId="0" xfId="0" applyFont="1" applyAlignment="1" applyProtection="1">
      <protection locked="0"/>
    </xf>
    <xf numFmtId="0" fontId="0" fillId="0" borderId="0" xfId="0" applyFill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</cellXfs>
  <cellStyles count="1">
    <cellStyle name="Normal" xfId="0" builtinId="0"/>
  </cellStyles>
  <dxfs count="2">
    <dxf>
      <fill>
        <patternFill patternType="none">
          <bgColor indexed="65"/>
        </patternFill>
      </fill>
    </dxf>
    <dxf>
      <fill>
        <patternFill>
          <bgColor indexed="13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1">
    <outlinePr summaryBelow="0"/>
  </sheetPr>
  <dimension ref="A1:K363"/>
  <sheetViews>
    <sheetView showGridLines="0" view="pageBreakPreview" topLeftCell="B1" zoomScale="85" zoomScaleNormal="70" workbookViewId="0"/>
  </sheetViews>
  <sheetFormatPr defaultColWidth="61.140625" defaultRowHeight="16.5" customHeight="1" outlineLevelRow="1" outlineLevelCol="1"/>
  <cols>
    <col min="1" max="1" width="3.85546875" style="48" hidden="1" customWidth="1" outlineLevel="1"/>
    <col min="2" max="2" width="3.140625" style="48" customWidth="1" collapsed="1"/>
    <col min="3" max="3" width="63.28515625" style="87" customWidth="1"/>
    <col min="4" max="4" width="5" style="41" customWidth="1"/>
    <col min="5" max="5" width="8.85546875" style="84" customWidth="1"/>
    <col min="6" max="6" width="7.85546875" style="85" customWidth="1"/>
    <col min="7" max="7" width="10" style="85" customWidth="1"/>
    <col min="8" max="8" width="2.140625" style="41" hidden="1" customWidth="1"/>
    <col min="9" max="9" width="8.85546875" style="76" hidden="1" customWidth="1"/>
    <col min="10" max="10" width="2.42578125" style="41" hidden="1" customWidth="1"/>
    <col min="11" max="11" width="20" style="41" hidden="1" customWidth="1"/>
    <col min="12" max="12" width="61.140625" style="41" customWidth="1"/>
    <col min="13" max="13" width="0.140625" style="41" customWidth="1"/>
    <col min="14" max="16384" width="61.140625" style="41"/>
  </cols>
  <sheetData>
    <row r="1" spans="1:11" ht="16.5" customHeight="1">
      <c r="B1" s="137" t="s">
        <v>115</v>
      </c>
      <c r="C1" s="137"/>
      <c r="D1" s="138"/>
      <c r="E1" s="138"/>
      <c r="F1" s="138"/>
      <c r="G1" s="138"/>
      <c r="I1" s="70"/>
    </row>
    <row r="2" spans="1:11" ht="21" customHeight="1">
      <c r="B2" s="139" t="str">
        <f>ZA_GRAD!B2</f>
        <v xml:space="preserve">za uređenje i asfaltiranje      </v>
      </c>
      <c r="C2" s="139"/>
      <c r="D2" s="139"/>
      <c r="E2" s="139"/>
      <c r="F2" s="139"/>
      <c r="G2" s="139"/>
      <c r="I2" s="70"/>
    </row>
    <row r="3" spans="1:11" ht="21" customHeight="1">
      <c r="B3" s="129">
        <f>ZA_GRAD!B3</f>
        <v>0</v>
      </c>
      <c r="C3" s="129"/>
      <c r="D3" s="129"/>
      <c r="E3" s="129"/>
      <c r="F3" s="129"/>
      <c r="G3" s="129"/>
      <c r="I3" s="70"/>
    </row>
    <row r="4" spans="1:11" ht="21" customHeight="1">
      <c r="B4" s="129" t="str">
        <f>ZA_GRAD!B4</f>
        <v>KOLNIK: dužine                   m1, širine                        m1</v>
      </c>
      <c r="C4" s="129"/>
      <c r="D4" s="130"/>
      <c r="E4" s="130"/>
      <c r="F4" s="130"/>
      <c r="G4" s="130"/>
      <c r="I4" s="70"/>
    </row>
    <row r="5" spans="1:11" ht="21" customHeight="1">
      <c r="B5" s="129" t="str">
        <f>ZA_GRAD!B5</f>
        <v>HODNIK: dužine                   m1, širine                       m1</v>
      </c>
      <c r="C5" s="129"/>
      <c r="D5" s="130"/>
      <c r="E5" s="130"/>
      <c r="F5" s="130"/>
      <c r="G5" s="130"/>
      <c r="I5" s="70"/>
    </row>
    <row r="6" spans="1:11" ht="36" customHeight="1">
      <c r="B6" s="20" t="s">
        <v>116</v>
      </c>
      <c r="C6" s="21" t="s">
        <v>117</v>
      </c>
      <c r="D6" s="22" t="s">
        <v>118</v>
      </c>
      <c r="E6" s="23" t="s">
        <v>119</v>
      </c>
      <c r="F6" s="24" t="s">
        <v>120</v>
      </c>
      <c r="G6" s="25" t="s">
        <v>101</v>
      </c>
      <c r="H6" s="71"/>
      <c r="I6" s="72">
        <v>1</v>
      </c>
      <c r="K6" s="73">
        <v>1</v>
      </c>
    </row>
    <row r="7" spans="1:11" ht="82.5" customHeight="1">
      <c r="A7" s="48">
        <v>1</v>
      </c>
      <c r="B7" s="49">
        <v>1</v>
      </c>
      <c r="C7" s="50" t="s">
        <v>194</v>
      </c>
      <c r="D7" s="34" t="s">
        <v>121</v>
      </c>
      <c r="E7" s="32">
        <f>ZA_GRAD!E7</f>
        <v>0</v>
      </c>
      <c r="F7" s="26">
        <v>3.6</v>
      </c>
      <c r="G7" s="27">
        <f>E7*F7</f>
        <v>0</v>
      </c>
      <c r="H7" s="119" t="s">
        <v>123</v>
      </c>
      <c r="I7" s="40">
        <v>1</v>
      </c>
    </row>
    <row r="8" spans="1:11" ht="27.75" customHeight="1">
      <c r="A8" s="48">
        <v>2</v>
      </c>
      <c r="B8" s="49">
        <f>B7+1</f>
        <v>2</v>
      </c>
      <c r="C8" s="51" t="s">
        <v>28</v>
      </c>
      <c r="D8" s="34" t="s">
        <v>124</v>
      </c>
      <c r="E8" s="32">
        <f>ZA_GRAD!E8</f>
        <v>0</v>
      </c>
      <c r="F8" s="28">
        <v>2.1</v>
      </c>
      <c r="G8" s="27">
        <f>E8*F8</f>
        <v>0</v>
      </c>
      <c r="H8" s="119"/>
      <c r="I8" s="40">
        <v>1</v>
      </c>
    </row>
    <row r="9" spans="1:11" ht="28.5" customHeight="1">
      <c r="A9" s="101">
        <v>3</v>
      </c>
      <c r="B9" s="120">
        <v>3</v>
      </c>
      <c r="C9" s="53" t="s">
        <v>193</v>
      </c>
      <c r="D9" s="102" t="s">
        <v>126</v>
      </c>
      <c r="E9" s="67">
        <f>ZA_GRAD!E9</f>
        <v>0</v>
      </c>
      <c r="F9" s="28"/>
      <c r="G9" s="27"/>
      <c r="H9" s="119"/>
      <c r="I9" s="40">
        <v>1</v>
      </c>
    </row>
    <row r="10" spans="1:11" ht="12.75" customHeight="1" outlineLevel="1">
      <c r="A10" s="101"/>
      <c r="B10" s="120"/>
      <c r="C10" s="54" t="s">
        <v>125</v>
      </c>
      <c r="D10" s="142"/>
      <c r="E10" s="32">
        <f>ZA_GRAD!E10</f>
        <v>0</v>
      </c>
      <c r="F10" s="131">
        <v>810</v>
      </c>
      <c r="G10" s="134">
        <f>SUM(E10:E12)*F10</f>
        <v>0</v>
      </c>
      <c r="H10" s="119"/>
      <c r="I10" s="141">
        <f>$K$6</f>
        <v>1</v>
      </c>
    </row>
    <row r="11" spans="1:11" ht="12.75" customHeight="1" outlineLevel="1">
      <c r="A11" s="101"/>
      <c r="B11" s="120"/>
      <c r="C11" s="54" t="s">
        <v>127</v>
      </c>
      <c r="D11" s="142"/>
      <c r="E11" s="32">
        <f>ZA_GRAD!E11</f>
        <v>0</v>
      </c>
      <c r="F11" s="132"/>
      <c r="G11" s="135"/>
      <c r="H11" s="119"/>
      <c r="I11" s="141"/>
    </row>
    <row r="12" spans="1:11" ht="12.75" customHeight="1" outlineLevel="1">
      <c r="A12" s="101"/>
      <c r="B12" s="120"/>
      <c r="C12" s="54" t="s">
        <v>128</v>
      </c>
      <c r="D12" s="143"/>
      <c r="E12" s="32">
        <f>ZA_GRAD!E12</f>
        <v>0</v>
      </c>
      <c r="F12" s="133"/>
      <c r="G12" s="136"/>
      <c r="H12" s="119"/>
      <c r="I12" s="141"/>
    </row>
    <row r="13" spans="1:11" ht="68.25" customHeight="1">
      <c r="A13" s="52">
        <v>4</v>
      </c>
      <c r="B13" s="49">
        <v>4</v>
      </c>
      <c r="C13" s="55" t="s">
        <v>195</v>
      </c>
      <c r="D13" s="34" t="s">
        <v>121</v>
      </c>
      <c r="E13" s="74">
        <f>ZA_GRAD!E13</f>
        <v>0</v>
      </c>
      <c r="F13" s="30">
        <v>8.1999999999999993</v>
      </c>
      <c r="G13" s="29">
        <f>E13*F13</f>
        <v>0</v>
      </c>
      <c r="H13" s="119"/>
      <c r="I13" s="40">
        <f>$K$6</f>
        <v>1</v>
      </c>
    </row>
    <row r="14" spans="1:11" ht="63.75">
      <c r="A14" s="52">
        <v>5</v>
      </c>
      <c r="B14" s="49">
        <v>5</v>
      </c>
      <c r="C14" s="56" t="s">
        <v>196</v>
      </c>
      <c r="D14" s="57" t="s">
        <v>124</v>
      </c>
      <c r="E14" s="75">
        <f>SUM(ZA_GRAD!E15:E17)</f>
        <v>0</v>
      </c>
      <c r="F14" s="28">
        <v>3</v>
      </c>
      <c r="G14" s="27">
        <f t="shared" ref="G14:G34" si="0">E14*F14</f>
        <v>0</v>
      </c>
      <c r="H14" s="119"/>
      <c r="I14" s="76">
        <v>1</v>
      </c>
    </row>
    <row r="15" spans="1:11" ht="42.75" customHeight="1">
      <c r="A15" s="52">
        <v>6</v>
      </c>
      <c r="B15" s="49">
        <v>6</v>
      </c>
      <c r="C15" s="51" t="s">
        <v>197</v>
      </c>
      <c r="D15" s="34" t="s">
        <v>124</v>
      </c>
      <c r="E15" s="32">
        <f>ZA_GRAD!E19</f>
        <v>0</v>
      </c>
      <c r="F15" s="28">
        <v>15</v>
      </c>
      <c r="G15" s="27">
        <f t="shared" si="0"/>
        <v>0</v>
      </c>
      <c r="H15" s="119"/>
      <c r="I15" s="40">
        <v>1</v>
      </c>
    </row>
    <row r="16" spans="1:11" ht="42.75" customHeight="1">
      <c r="A16" s="52">
        <v>7</v>
      </c>
      <c r="B16" s="49">
        <v>7</v>
      </c>
      <c r="C16" s="51" t="s">
        <v>198</v>
      </c>
      <c r="D16" s="34" t="s">
        <v>121</v>
      </c>
      <c r="E16" s="32">
        <f>ZA_GRAD!E20</f>
        <v>0</v>
      </c>
      <c r="F16" s="28">
        <v>22.9</v>
      </c>
      <c r="G16" s="27">
        <f t="shared" si="0"/>
        <v>0</v>
      </c>
      <c r="H16" s="119"/>
      <c r="I16" s="40">
        <v>1</v>
      </c>
    </row>
    <row r="17" spans="1:9" ht="63.75" customHeight="1">
      <c r="A17" s="52">
        <v>8</v>
      </c>
      <c r="B17" s="49">
        <v>8</v>
      </c>
      <c r="C17" s="51" t="s">
        <v>199</v>
      </c>
      <c r="D17" s="34" t="s">
        <v>121</v>
      </c>
      <c r="E17" s="32">
        <f>ZA_GRAD!E21</f>
        <v>0</v>
      </c>
      <c r="F17" s="28">
        <v>21.9</v>
      </c>
      <c r="G17" s="27">
        <f t="shared" si="0"/>
        <v>0</v>
      </c>
      <c r="H17" s="119"/>
      <c r="I17" s="40">
        <v>1</v>
      </c>
    </row>
    <row r="18" spans="1:9" ht="63.75" customHeight="1">
      <c r="A18" s="52">
        <v>9</v>
      </c>
      <c r="B18" s="49">
        <v>9</v>
      </c>
      <c r="C18" s="51" t="s">
        <v>200</v>
      </c>
      <c r="D18" s="34" t="s">
        <v>121</v>
      </c>
      <c r="E18" s="32">
        <f>ZA_GRAD!E22</f>
        <v>0</v>
      </c>
      <c r="F18" s="28">
        <v>18.100000000000001</v>
      </c>
      <c r="G18" s="27">
        <f t="shared" si="0"/>
        <v>0</v>
      </c>
      <c r="H18" s="119"/>
      <c r="I18" s="40">
        <v>1</v>
      </c>
    </row>
    <row r="19" spans="1:9" ht="65.25" customHeight="1">
      <c r="A19" s="52">
        <v>10</v>
      </c>
      <c r="B19" s="49">
        <v>10</v>
      </c>
      <c r="C19" s="51" t="s">
        <v>201</v>
      </c>
      <c r="D19" s="34" t="s">
        <v>121</v>
      </c>
      <c r="E19" s="32">
        <f>ZA_GRAD!E23</f>
        <v>0</v>
      </c>
      <c r="F19" s="28">
        <v>38</v>
      </c>
      <c r="G19" s="27">
        <f t="shared" si="0"/>
        <v>0</v>
      </c>
      <c r="H19" s="119"/>
      <c r="I19" s="40">
        <v>1</v>
      </c>
    </row>
    <row r="20" spans="1:9" ht="65.25" customHeight="1">
      <c r="A20" s="52">
        <v>11</v>
      </c>
      <c r="B20" s="49">
        <v>11</v>
      </c>
      <c r="C20" s="51" t="s">
        <v>203</v>
      </c>
      <c r="D20" s="34" t="s">
        <v>121</v>
      </c>
      <c r="E20" s="32">
        <f>ZA_GRAD!E24</f>
        <v>0</v>
      </c>
      <c r="F20" s="28">
        <v>57.2</v>
      </c>
      <c r="G20" s="27">
        <f t="shared" si="0"/>
        <v>0</v>
      </c>
      <c r="H20" s="119"/>
      <c r="I20" s="40">
        <v>1</v>
      </c>
    </row>
    <row r="21" spans="1:9" ht="65.25" customHeight="1">
      <c r="A21" s="52">
        <v>12</v>
      </c>
      <c r="B21" s="49">
        <v>12</v>
      </c>
      <c r="C21" s="51" t="s">
        <v>202</v>
      </c>
      <c r="D21" s="34" t="s">
        <v>121</v>
      </c>
      <c r="E21" s="32">
        <f>ZA_GRAD!E25</f>
        <v>0</v>
      </c>
      <c r="F21" s="28">
        <v>72.400000000000006</v>
      </c>
      <c r="G21" s="27">
        <f t="shared" si="0"/>
        <v>0</v>
      </c>
      <c r="H21" s="119"/>
      <c r="I21" s="40">
        <v>1</v>
      </c>
    </row>
    <row r="22" spans="1:9" ht="50.25" customHeight="1">
      <c r="A22" s="52">
        <v>13</v>
      </c>
      <c r="B22" s="49">
        <v>13</v>
      </c>
      <c r="C22" s="51" t="s">
        <v>204</v>
      </c>
      <c r="D22" s="34" t="s">
        <v>124</v>
      </c>
      <c r="E22" s="32">
        <f>ZA_GRAD!E26</f>
        <v>0</v>
      </c>
      <c r="F22" s="28">
        <v>20</v>
      </c>
      <c r="G22" s="27">
        <f t="shared" si="0"/>
        <v>0</v>
      </c>
      <c r="H22" s="119"/>
      <c r="I22" s="40">
        <v>1</v>
      </c>
    </row>
    <row r="23" spans="1:9" ht="51">
      <c r="A23" s="52">
        <v>14</v>
      </c>
      <c r="B23" s="49">
        <v>14</v>
      </c>
      <c r="C23" s="51" t="s">
        <v>205</v>
      </c>
      <c r="D23" s="34" t="s">
        <v>124</v>
      </c>
      <c r="E23" s="32">
        <f>ZA_GRAD!E27</f>
        <v>0</v>
      </c>
      <c r="F23" s="28">
        <v>24.8</v>
      </c>
      <c r="G23" s="27">
        <f t="shared" si="0"/>
        <v>0</v>
      </c>
      <c r="H23" s="119"/>
      <c r="I23" s="40">
        <v>1</v>
      </c>
    </row>
    <row r="24" spans="1:9" ht="46.5" customHeight="1">
      <c r="A24" s="52">
        <v>15</v>
      </c>
      <c r="B24" s="49">
        <v>15</v>
      </c>
      <c r="C24" s="51" t="s">
        <v>206</v>
      </c>
      <c r="D24" s="34" t="s">
        <v>124</v>
      </c>
      <c r="E24" s="32">
        <f>ZA_GRAD!E28</f>
        <v>0</v>
      </c>
      <c r="F24" s="28">
        <v>24.8</v>
      </c>
      <c r="G24" s="27">
        <f t="shared" si="0"/>
        <v>0</v>
      </c>
      <c r="H24" s="119"/>
      <c r="I24" s="40">
        <v>1</v>
      </c>
    </row>
    <row r="25" spans="1:9" ht="46.5" customHeight="1">
      <c r="A25" s="52">
        <v>16</v>
      </c>
      <c r="B25" s="49">
        <v>16</v>
      </c>
      <c r="C25" s="51" t="s">
        <v>207</v>
      </c>
      <c r="D25" s="34" t="s">
        <v>124</v>
      </c>
      <c r="E25" s="32">
        <f>ZA_GRAD!E29</f>
        <v>0</v>
      </c>
      <c r="F25" s="28">
        <v>24.8</v>
      </c>
      <c r="G25" s="27">
        <f t="shared" si="0"/>
        <v>0</v>
      </c>
      <c r="H25" s="119"/>
      <c r="I25" s="40">
        <v>1</v>
      </c>
    </row>
    <row r="26" spans="1:9" ht="37.5" customHeight="1">
      <c r="A26" s="52">
        <v>17</v>
      </c>
      <c r="B26" s="49">
        <v>17</v>
      </c>
      <c r="C26" s="51" t="s">
        <v>208</v>
      </c>
      <c r="D26" s="34" t="s">
        <v>129</v>
      </c>
      <c r="E26" s="32">
        <f>ZA_GRAD!E30</f>
        <v>0</v>
      </c>
      <c r="F26" s="26">
        <v>23.8</v>
      </c>
      <c r="G26" s="27">
        <f t="shared" si="0"/>
        <v>0</v>
      </c>
      <c r="H26" s="119"/>
      <c r="I26" s="40">
        <f>$K$6</f>
        <v>1</v>
      </c>
    </row>
    <row r="27" spans="1:9" ht="41.25" customHeight="1">
      <c r="A27" s="52">
        <v>18</v>
      </c>
      <c r="B27" s="49">
        <v>18</v>
      </c>
      <c r="C27" s="51" t="s">
        <v>209</v>
      </c>
      <c r="D27" s="34" t="s">
        <v>124</v>
      </c>
      <c r="E27" s="32">
        <f>ZA_GRAD!E31</f>
        <v>0</v>
      </c>
      <c r="F27" s="26">
        <v>2.4</v>
      </c>
      <c r="G27" s="27">
        <f t="shared" si="0"/>
        <v>0</v>
      </c>
      <c r="H27" s="119"/>
      <c r="I27" s="40">
        <f>$K$6</f>
        <v>1</v>
      </c>
    </row>
    <row r="28" spans="1:9" ht="69.75" customHeight="1">
      <c r="A28" s="52">
        <v>19</v>
      </c>
      <c r="B28" s="49">
        <v>19</v>
      </c>
      <c r="C28" s="51" t="s">
        <v>210</v>
      </c>
      <c r="D28" s="34" t="s">
        <v>121</v>
      </c>
      <c r="E28" s="32">
        <f>ZA_GRAD!E32</f>
        <v>0</v>
      </c>
      <c r="F28" s="28">
        <v>99</v>
      </c>
      <c r="G28" s="27">
        <f t="shared" si="0"/>
        <v>0</v>
      </c>
      <c r="H28" s="119"/>
      <c r="I28" s="40">
        <v>1</v>
      </c>
    </row>
    <row r="29" spans="1:9" ht="70.5" customHeight="1">
      <c r="A29" s="52">
        <v>20</v>
      </c>
      <c r="B29" s="49">
        <v>20</v>
      </c>
      <c r="C29" s="51" t="s">
        <v>211</v>
      </c>
      <c r="D29" s="34" t="s">
        <v>121</v>
      </c>
      <c r="E29" s="32">
        <f>ZA_GRAD!E33</f>
        <v>0</v>
      </c>
      <c r="F29" s="28">
        <v>85.7</v>
      </c>
      <c r="G29" s="27">
        <f t="shared" si="0"/>
        <v>0</v>
      </c>
      <c r="H29" s="119"/>
      <c r="I29" s="40">
        <v>1</v>
      </c>
    </row>
    <row r="30" spans="1:9" ht="71.25" customHeight="1">
      <c r="A30" s="52">
        <v>21</v>
      </c>
      <c r="B30" s="49">
        <v>21</v>
      </c>
      <c r="C30" s="51" t="s">
        <v>212</v>
      </c>
      <c r="D30" s="34" t="s">
        <v>121</v>
      </c>
      <c r="E30" s="32">
        <f>ZA_GRAD!E34</f>
        <v>0</v>
      </c>
      <c r="F30" s="28">
        <v>69.5</v>
      </c>
      <c r="G30" s="27">
        <f t="shared" si="0"/>
        <v>0</v>
      </c>
      <c r="H30" s="119"/>
      <c r="I30" s="40">
        <v>1</v>
      </c>
    </row>
    <row r="31" spans="1:9" ht="72" customHeight="1">
      <c r="A31" s="52">
        <v>22</v>
      </c>
      <c r="B31" s="49">
        <v>22</v>
      </c>
      <c r="C31" s="51" t="s">
        <v>213</v>
      </c>
      <c r="D31" s="34" t="s">
        <v>121</v>
      </c>
      <c r="E31" s="32">
        <f>ZA_GRAD!E35</f>
        <v>0</v>
      </c>
      <c r="F31" s="28">
        <v>168.6</v>
      </c>
      <c r="G31" s="27">
        <f t="shared" si="0"/>
        <v>0</v>
      </c>
      <c r="H31" s="119"/>
      <c r="I31" s="40">
        <v>1</v>
      </c>
    </row>
    <row r="32" spans="1:9" ht="72.75" customHeight="1">
      <c r="A32" s="52">
        <v>23</v>
      </c>
      <c r="B32" s="49">
        <v>23</v>
      </c>
      <c r="C32" s="51" t="s">
        <v>214</v>
      </c>
      <c r="D32" s="34" t="s">
        <v>121</v>
      </c>
      <c r="E32" s="32">
        <f>ZA_GRAD!E36</f>
        <v>0</v>
      </c>
      <c r="F32" s="28">
        <v>162</v>
      </c>
      <c r="G32" s="27">
        <f t="shared" si="0"/>
        <v>0</v>
      </c>
      <c r="H32" s="119"/>
      <c r="I32" s="40">
        <v>1</v>
      </c>
    </row>
    <row r="33" spans="1:9" ht="73.5" customHeight="1">
      <c r="A33" s="52">
        <v>24</v>
      </c>
      <c r="B33" s="49">
        <v>24</v>
      </c>
      <c r="C33" s="51" t="s">
        <v>215</v>
      </c>
      <c r="D33" s="34" t="s">
        <v>121</v>
      </c>
      <c r="E33" s="32">
        <f>ZA_GRAD!E37</f>
        <v>0</v>
      </c>
      <c r="F33" s="28">
        <v>186</v>
      </c>
      <c r="G33" s="27">
        <f t="shared" si="0"/>
        <v>0</v>
      </c>
      <c r="H33" s="119"/>
      <c r="I33" s="40">
        <v>1</v>
      </c>
    </row>
    <row r="34" spans="1:9" ht="75.75" customHeight="1">
      <c r="A34" s="52">
        <v>25</v>
      </c>
      <c r="B34" s="49">
        <v>25</v>
      </c>
      <c r="C34" s="51" t="s">
        <v>216</v>
      </c>
      <c r="D34" s="34" t="s">
        <v>124</v>
      </c>
      <c r="E34" s="32">
        <f>ZA_GRAD!E38</f>
        <v>0</v>
      </c>
      <c r="F34" s="28">
        <v>73</v>
      </c>
      <c r="G34" s="27">
        <f t="shared" si="0"/>
        <v>0</v>
      </c>
      <c r="H34" s="119"/>
      <c r="I34" s="40">
        <v>1</v>
      </c>
    </row>
    <row r="35" spans="1:9" ht="54.75" customHeight="1">
      <c r="A35" s="101">
        <v>26</v>
      </c>
      <c r="B35" s="120">
        <v>26</v>
      </c>
      <c r="C35" s="53" t="s">
        <v>217</v>
      </c>
      <c r="D35" s="102" t="s">
        <v>129</v>
      </c>
      <c r="E35" s="67">
        <f>ZA_GRAD!E39</f>
        <v>0</v>
      </c>
      <c r="F35" s="28"/>
      <c r="G35" s="27"/>
      <c r="H35" s="119"/>
      <c r="I35" s="40"/>
    </row>
    <row r="36" spans="1:9" ht="12.75" customHeight="1" outlineLevel="1">
      <c r="A36" s="101"/>
      <c r="B36" s="120"/>
      <c r="C36" s="54" t="s">
        <v>130</v>
      </c>
      <c r="D36" s="124"/>
      <c r="E36" s="32">
        <f>ZA_GRAD!E40</f>
        <v>0</v>
      </c>
      <c r="F36" s="28">
        <v>362</v>
      </c>
      <c r="G36" s="27">
        <f t="shared" ref="G36:G56" si="1">E36*F36</f>
        <v>0</v>
      </c>
      <c r="H36" s="119"/>
      <c r="I36" s="40">
        <f t="shared" ref="I36:I45" si="2">$K$6</f>
        <v>1</v>
      </c>
    </row>
    <row r="37" spans="1:9" ht="12.75" customHeight="1" outlineLevel="1">
      <c r="A37" s="101"/>
      <c r="B37" s="120"/>
      <c r="C37" s="54" t="s">
        <v>131</v>
      </c>
      <c r="D37" s="125"/>
      <c r="E37" s="32">
        <f>ZA_GRAD!E41</f>
        <v>0</v>
      </c>
      <c r="F37" s="28">
        <v>286</v>
      </c>
      <c r="G37" s="27">
        <f t="shared" si="1"/>
        <v>0</v>
      </c>
      <c r="H37" s="119"/>
      <c r="I37" s="40">
        <f t="shared" si="2"/>
        <v>1</v>
      </c>
    </row>
    <row r="38" spans="1:9" ht="81" customHeight="1">
      <c r="A38" s="52">
        <v>27</v>
      </c>
      <c r="B38" s="49">
        <v>27</v>
      </c>
      <c r="C38" s="51" t="s">
        <v>218</v>
      </c>
      <c r="D38" s="34" t="s">
        <v>121</v>
      </c>
      <c r="E38" s="32">
        <f>ZA_GRAD!E42</f>
        <v>0</v>
      </c>
      <c r="F38" s="28">
        <v>143</v>
      </c>
      <c r="G38" s="27">
        <f t="shared" si="1"/>
        <v>0</v>
      </c>
      <c r="H38" s="119"/>
      <c r="I38" s="40">
        <f t="shared" si="2"/>
        <v>1</v>
      </c>
    </row>
    <row r="39" spans="1:9" ht="68.25" customHeight="1">
      <c r="A39" s="52">
        <v>28</v>
      </c>
      <c r="B39" s="49">
        <v>28</v>
      </c>
      <c r="C39" s="51" t="s">
        <v>219</v>
      </c>
      <c r="D39" s="34" t="s">
        <v>121</v>
      </c>
      <c r="E39" s="32">
        <f>ZA_GRAD!E43</f>
        <v>0</v>
      </c>
      <c r="F39" s="28">
        <v>48</v>
      </c>
      <c r="G39" s="27">
        <f t="shared" si="1"/>
        <v>0</v>
      </c>
      <c r="H39" s="119"/>
      <c r="I39" s="40">
        <f t="shared" si="2"/>
        <v>1</v>
      </c>
    </row>
    <row r="40" spans="1:9" ht="63.75" customHeight="1">
      <c r="A40" s="52">
        <v>29</v>
      </c>
      <c r="B40" s="49">
        <v>29</v>
      </c>
      <c r="C40" s="51" t="s">
        <v>220</v>
      </c>
      <c r="D40" s="34" t="s">
        <v>124</v>
      </c>
      <c r="E40" s="32">
        <f>ZA_GRAD!E44</f>
        <v>0</v>
      </c>
      <c r="F40" s="28">
        <v>10</v>
      </c>
      <c r="G40" s="27">
        <f t="shared" si="1"/>
        <v>0</v>
      </c>
      <c r="H40" s="119"/>
      <c r="I40" s="40">
        <f t="shared" si="2"/>
        <v>1</v>
      </c>
    </row>
    <row r="41" spans="1:9" ht="43.5" customHeight="1">
      <c r="A41" s="52">
        <v>30</v>
      </c>
      <c r="B41" s="49">
        <v>30</v>
      </c>
      <c r="C41" s="51" t="s">
        <v>221</v>
      </c>
      <c r="D41" s="34" t="s">
        <v>129</v>
      </c>
      <c r="E41" s="32">
        <f>ZA_GRAD!E45</f>
        <v>0</v>
      </c>
      <c r="F41" s="28">
        <v>102</v>
      </c>
      <c r="G41" s="27">
        <f t="shared" si="1"/>
        <v>0</v>
      </c>
      <c r="H41" s="119"/>
      <c r="I41" s="40">
        <f t="shared" si="2"/>
        <v>1</v>
      </c>
    </row>
    <row r="42" spans="1:9" ht="145.5" customHeight="1">
      <c r="A42" s="52">
        <v>31</v>
      </c>
      <c r="B42" s="49">
        <v>31</v>
      </c>
      <c r="C42" s="51" t="s">
        <v>0</v>
      </c>
      <c r="D42" s="34" t="s">
        <v>124</v>
      </c>
      <c r="E42" s="32">
        <f>ZA_GRAD!E46</f>
        <v>0</v>
      </c>
      <c r="F42" s="26">
        <v>24</v>
      </c>
      <c r="G42" s="27">
        <f t="shared" si="1"/>
        <v>0</v>
      </c>
      <c r="H42" s="119"/>
      <c r="I42" s="40">
        <f t="shared" si="2"/>
        <v>1</v>
      </c>
    </row>
    <row r="43" spans="1:9" ht="56.25" customHeight="1">
      <c r="A43" s="52">
        <v>32</v>
      </c>
      <c r="B43" s="49">
        <v>1</v>
      </c>
      <c r="C43" s="51" t="s">
        <v>1</v>
      </c>
      <c r="D43" s="34" t="s">
        <v>129</v>
      </c>
      <c r="E43" s="32">
        <f>ZA_GRAD!E47</f>
        <v>0</v>
      </c>
      <c r="F43" s="28">
        <v>34</v>
      </c>
      <c r="G43" s="27">
        <f t="shared" si="1"/>
        <v>0</v>
      </c>
      <c r="H43" s="119" t="s">
        <v>132</v>
      </c>
      <c r="I43" s="40">
        <f t="shared" si="2"/>
        <v>1</v>
      </c>
    </row>
    <row r="44" spans="1:9" ht="114" customHeight="1">
      <c r="A44" s="52">
        <f t="shared" ref="A44:B48" si="3">A43+1</f>
        <v>33</v>
      </c>
      <c r="B44" s="49">
        <f t="shared" si="3"/>
        <v>2</v>
      </c>
      <c r="C44" s="51" t="s">
        <v>2</v>
      </c>
      <c r="D44" s="34" t="s">
        <v>129</v>
      </c>
      <c r="E44" s="32">
        <f>ZA_GRAD!E48</f>
        <v>0</v>
      </c>
      <c r="F44" s="28">
        <v>34</v>
      </c>
      <c r="G44" s="27">
        <f t="shared" si="1"/>
        <v>0</v>
      </c>
      <c r="H44" s="119"/>
      <c r="I44" s="40">
        <f t="shared" si="2"/>
        <v>1</v>
      </c>
    </row>
    <row r="45" spans="1:9" ht="43.5" customHeight="1">
      <c r="A45" s="52">
        <f t="shared" si="3"/>
        <v>34</v>
      </c>
      <c r="B45" s="49">
        <f t="shared" si="3"/>
        <v>3</v>
      </c>
      <c r="C45" s="51" t="s">
        <v>4</v>
      </c>
      <c r="D45" s="34" t="s">
        <v>129</v>
      </c>
      <c r="E45" s="32">
        <f>ZA_GRAD!E49</f>
        <v>0</v>
      </c>
      <c r="F45" s="26">
        <v>94</v>
      </c>
      <c r="G45" s="27">
        <f t="shared" si="1"/>
        <v>0</v>
      </c>
      <c r="H45" s="119"/>
      <c r="I45" s="40">
        <f t="shared" si="2"/>
        <v>1</v>
      </c>
    </row>
    <row r="46" spans="1:9" ht="96.75" customHeight="1">
      <c r="A46" s="52">
        <f t="shared" si="3"/>
        <v>35</v>
      </c>
      <c r="B46" s="49">
        <f t="shared" si="3"/>
        <v>4</v>
      </c>
      <c r="C46" s="51" t="s">
        <v>3</v>
      </c>
      <c r="D46" s="34" t="s">
        <v>124</v>
      </c>
      <c r="E46" s="32">
        <f>ZA_GRAD!E50</f>
        <v>0</v>
      </c>
      <c r="F46" s="28">
        <v>3</v>
      </c>
      <c r="G46" s="27">
        <f t="shared" si="1"/>
        <v>0</v>
      </c>
      <c r="H46" s="119"/>
      <c r="I46" s="40">
        <v>1</v>
      </c>
    </row>
    <row r="47" spans="1:9" ht="39" customHeight="1">
      <c r="A47" s="52">
        <f t="shared" si="3"/>
        <v>36</v>
      </c>
      <c r="B47" s="49">
        <f t="shared" si="3"/>
        <v>5</v>
      </c>
      <c r="C47" s="51" t="s">
        <v>5</v>
      </c>
      <c r="D47" s="34" t="s">
        <v>124</v>
      </c>
      <c r="E47" s="32">
        <f>ZA_GRAD!E51</f>
        <v>0</v>
      </c>
      <c r="F47" s="28">
        <v>3.7</v>
      </c>
      <c r="G47" s="27">
        <f t="shared" si="1"/>
        <v>0</v>
      </c>
      <c r="H47" s="119"/>
      <c r="I47" s="40">
        <v>1</v>
      </c>
    </row>
    <row r="48" spans="1:9" ht="66.75" customHeight="1">
      <c r="A48" s="52">
        <f t="shared" si="3"/>
        <v>37</v>
      </c>
      <c r="B48" s="49">
        <f t="shared" si="3"/>
        <v>6</v>
      </c>
      <c r="C48" s="51" t="s">
        <v>102</v>
      </c>
      <c r="D48" s="34" t="s">
        <v>129</v>
      </c>
      <c r="E48" s="32">
        <f>ZA_GRAD!E52</f>
        <v>0</v>
      </c>
      <c r="F48" s="26">
        <v>38</v>
      </c>
      <c r="G48" s="27">
        <f t="shared" si="1"/>
        <v>0</v>
      </c>
      <c r="H48" s="119"/>
      <c r="I48" s="40">
        <f>$K$6</f>
        <v>1</v>
      </c>
    </row>
    <row r="49" spans="1:11" ht="94.5" customHeight="1">
      <c r="A49" s="52">
        <v>38</v>
      </c>
      <c r="B49" s="49">
        <v>1</v>
      </c>
      <c r="C49" s="51" t="s">
        <v>103</v>
      </c>
      <c r="D49" s="34" t="s">
        <v>129</v>
      </c>
      <c r="E49" s="32">
        <f>ZA_GRAD!E53</f>
        <v>0</v>
      </c>
      <c r="F49" s="26">
        <v>38</v>
      </c>
      <c r="G49" s="77">
        <f t="shared" si="1"/>
        <v>0</v>
      </c>
      <c r="H49" s="126" t="s">
        <v>133</v>
      </c>
      <c r="I49" s="40">
        <f>$K$6</f>
        <v>1</v>
      </c>
    </row>
    <row r="50" spans="1:11" ht="91.5" customHeight="1">
      <c r="A50" s="52">
        <f t="shared" ref="A50:B56" si="4">A49+1</f>
        <v>39</v>
      </c>
      <c r="B50" s="49">
        <f t="shared" si="4"/>
        <v>2</v>
      </c>
      <c r="C50" s="51" t="s">
        <v>104</v>
      </c>
      <c r="D50" s="34" t="s">
        <v>121</v>
      </c>
      <c r="E50" s="32">
        <f>ZA_GRAD!E54</f>
        <v>0</v>
      </c>
      <c r="F50" s="28">
        <v>48</v>
      </c>
      <c r="G50" s="27">
        <f t="shared" si="1"/>
        <v>0</v>
      </c>
      <c r="H50" s="127"/>
      <c r="I50" s="40">
        <v>1</v>
      </c>
    </row>
    <row r="51" spans="1:11" ht="91.5" customHeight="1">
      <c r="A51" s="52">
        <f t="shared" si="4"/>
        <v>40</v>
      </c>
      <c r="B51" s="49">
        <f t="shared" si="4"/>
        <v>3</v>
      </c>
      <c r="C51" s="51" t="s">
        <v>105</v>
      </c>
      <c r="D51" s="34" t="s">
        <v>121</v>
      </c>
      <c r="E51" s="32">
        <f>ZA_GRAD!E55</f>
        <v>0</v>
      </c>
      <c r="F51" s="28">
        <v>69</v>
      </c>
      <c r="G51" s="27">
        <f t="shared" si="1"/>
        <v>0</v>
      </c>
      <c r="H51" s="127"/>
      <c r="I51" s="40">
        <v>1</v>
      </c>
    </row>
    <row r="52" spans="1:11" ht="106.5" customHeight="1">
      <c r="A52" s="52">
        <f t="shared" si="4"/>
        <v>41</v>
      </c>
      <c r="B52" s="49">
        <f t="shared" si="4"/>
        <v>4</v>
      </c>
      <c r="C52" s="51" t="s">
        <v>106</v>
      </c>
      <c r="D52" s="34" t="s">
        <v>121</v>
      </c>
      <c r="E52" s="32">
        <f>ZA_GRAD!E56</f>
        <v>0</v>
      </c>
      <c r="F52" s="28">
        <v>30</v>
      </c>
      <c r="G52" s="27">
        <f t="shared" si="1"/>
        <v>0</v>
      </c>
      <c r="H52" s="127"/>
      <c r="I52" s="40">
        <v>1</v>
      </c>
    </row>
    <row r="53" spans="1:11" ht="78.75" customHeight="1">
      <c r="A53" s="52">
        <f t="shared" si="4"/>
        <v>42</v>
      </c>
      <c r="B53" s="49">
        <f t="shared" si="4"/>
        <v>5</v>
      </c>
      <c r="C53" s="51" t="s">
        <v>107</v>
      </c>
      <c r="D53" s="34" t="s">
        <v>121</v>
      </c>
      <c r="E53" s="32">
        <f>ZA_GRAD!E57</f>
        <v>0</v>
      </c>
      <c r="F53" s="28">
        <v>137</v>
      </c>
      <c r="G53" s="27">
        <f t="shared" si="1"/>
        <v>0</v>
      </c>
      <c r="H53" s="127"/>
      <c r="I53" s="40">
        <v>1</v>
      </c>
    </row>
    <row r="54" spans="1:11" ht="80.25" customHeight="1">
      <c r="A54" s="52">
        <f t="shared" si="4"/>
        <v>43</v>
      </c>
      <c r="B54" s="49">
        <f t="shared" si="4"/>
        <v>6</v>
      </c>
      <c r="C54" s="51" t="s">
        <v>108</v>
      </c>
      <c r="D54" s="34" t="s">
        <v>121</v>
      </c>
      <c r="E54" s="32">
        <f>ZA_GRAD!E58</f>
        <v>0</v>
      </c>
      <c r="F54" s="28">
        <v>168</v>
      </c>
      <c r="G54" s="27">
        <f t="shared" si="1"/>
        <v>0</v>
      </c>
      <c r="H54" s="127"/>
      <c r="I54" s="40">
        <v>1</v>
      </c>
    </row>
    <row r="55" spans="1:11" ht="102" customHeight="1">
      <c r="A55" s="52">
        <f t="shared" si="4"/>
        <v>44</v>
      </c>
      <c r="B55" s="49">
        <f t="shared" si="4"/>
        <v>7</v>
      </c>
      <c r="C55" s="51" t="s">
        <v>109</v>
      </c>
      <c r="D55" s="34" t="s">
        <v>121</v>
      </c>
      <c r="E55" s="32">
        <f>ZA_GRAD!E59</f>
        <v>0</v>
      </c>
      <c r="F55" s="28">
        <v>53</v>
      </c>
      <c r="G55" s="27">
        <f t="shared" si="1"/>
        <v>0</v>
      </c>
      <c r="H55" s="127"/>
      <c r="I55" s="40">
        <v>1</v>
      </c>
    </row>
    <row r="56" spans="1:11" ht="42" customHeight="1">
      <c r="A56" s="52">
        <f t="shared" si="4"/>
        <v>45</v>
      </c>
      <c r="B56" s="49">
        <f t="shared" si="4"/>
        <v>8</v>
      </c>
      <c r="C56" s="51" t="s">
        <v>110</v>
      </c>
      <c r="D56" s="33" t="s">
        <v>124</v>
      </c>
      <c r="E56" s="32">
        <f>ZA_GRAD!E60</f>
        <v>0</v>
      </c>
      <c r="F56" s="30">
        <v>1.3</v>
      </c>
      <c r="G56" s="27">
        <f t="shared" si="1"/>
        <v>0</v>
      </c>
      <c r="H56" s="127"/>
      <c r="I56" s="40">
        <v>1</v>
      </c>
    </row>
    <row r="57" spans="1:11" ht="26.25" customHeight="1">
      <c r="A57" s="105">
        <v>46</v>
      </c>
      <c r="B57" s="108">
        <v>9</v>
      </c>
      <c r="C57" s="79" t="s">
        <v>134</v>
      </c>
      <c r="D57" s="33"/>
      <c r="E57" s="68">
        <f>IF((E58+E59)&gt;0,1,0)</f>
        <v>0</v>
      </c>
      <c r="F57" s="30"/>
      <c r="G57" s="29"/>
      <c r="H57" s="78"/>
      <c r="I57" s="40">
        <v>1</v>
      </c>
      <c r="K57" s="41" t="s">
        <v>135</v>
      </c>
    </row>
    <row r="58" spans="1:11" ht="12.75" customHeight="1" outlineLevel="1">
      <c r="A58" s="117"/>
      <c r="B58" s="109"/>
      <c r="C58" s="51" t="s">
        <v>136</v>
      </c>
      <c r="D58" s="34" t="s">
        <v>137</v>
      </c>
      <c r="E58" s="7">
        <v>0</v>
      </c>
      <c r="F58" s="28">
        <v>145</v>
      </c>
      <c r="G58" s="27">
        <f t="shared" ref="G58:G70" si="5">E58*F58</f>
        <v>0</v>
      </c>
      <c r="H58" s="78"/>
      <c r="I58" s="40">
        <v>1</v>
      </c>
      <c r="K58" s="41" t="s">
        <v>135</v>
      </c>
    </row>
    <row r="59" spans="1:11" ht="12.75" customHeight="1" outlineLevel="1">
      <c r="A59" s="118"/>
      <c r="B59" s="110"/>
      <c r="C59" s="51" t="s">
        <v>138</v>
      </c>
      <c r="D59" s="34" t="s">
        <v>137</v>
      </c>
      <c r="E59" s="7">
        <v>0</v>
      </c>
      <c r="F59" s="28">
        <v>75</v>
      </c>
      <c r="G59" s="27">
        <f t="shared" si="5"/>
        <v>0</v>
      </c>
      <c r="H59" s="78"/>
      <c r="I59" s="40">
        <v>1</v>
      </c>
      <c r="K59" s="41" t="s">
        <v>135</v>
      </c>
    </row>
    <row r="60" spans="1:11" ht="85.5" customHeight="1">
      <c r="A60" s="52">
        <v>47</v>
      </c>
      <c r="B60" s="49">
        <v>10</v>
      </c>
      <c r="C60" s="51" t="s">
        <v>111</v>
      </c>
      <c r="D60" s="34" t="s">
        <v>124</v>
      </c>
      <c r="E60" s="32">
        <f>ZA_GRAD!E107</f>
        <v>0</v>
      </c>
      <c r="F60" s="28">
        <v>213.3</v>
      </c>
      <c r="G60" s="27">
        <f t="shared" si="5"/>
        <v>0</v>
      </c>
      <c r="H60" s="127"/>
      <c r="I60" s="40">
        <v>1</v>
      </c>
    </row>
    <row r="61" spans="1:11" ht="73.5" customHeight="1">
      <c r="A61" s="52">
        <v>48</v>
      </c>
      <c r="B61" s="49">
        <v>11</v>
      </c>
      <c r="C61" s="51" t="s">
        <v>112</v>
      </c>
      <c r="D61" s="34" t="s">
        <v>124</v>
      </c>
      <c r="E61" s="32">
        <f>ZA_GRAD!E108</f>
        <v>0</v>
      </c>
      <c r="F61" s="28">
        <v>158</v>
      </c>
      <c r="G61" s="27">
        <f t="shared" si="5"/>
        <v>0</v>
      </c>
      <c r="H61" s="127"/>
      <c r="I61" s="40">
        <v>1</v>
      </c>
    </row>
    <row r="62" spans="1:11" ht="39.75" customHeight="1">
      <c r="A62" s="52">
        <v>49</v>
      </c>
      <c r="B62" s="49">
        <v>12</v>
      </c>
      <c r="C62" s="51" t="s">
        <v>113</v>
      </c>
      <c r="D62" s="34" t="s">
        <v>124</v>
      </c>
      <c r="E62" s="32">
        <f>ZA_GRAD!E109</f>
        <v>0</v>
      </c>
      <c r="F62" s="28">
        <v>59</v>
      </c>
      <c r="G62" s="27">
        <f t="shared" si="5"/>
        <v>0</v>
      </c>
      <c r="H62" s="127"/>
      <c r="I62" s="40">
        <v>1</v>
      </c>
    </row>
    <row r="63" spans="1:11" ht="54" customHeight="1">
      <c r="A63" s="52">
        <v>50</v>
      </c>
      <c r="B63" s="49">
        <v>13</v>
      </c>
      <c r="C63" s="51" t="s">
        <v>114</v>
      </c>
      <c r="D63" s="34" t="s">
        <v>124</v>
      </c>
      <c r="E63" s="32">
        <f>ZA_GRAD!E110</f>
        <v>0</v>
      </c>
      <c r="F63" s="28">
        <v>76</v>
      </c>
      <c r="G63" s="27">
        <f t="shared" si="5"/>
        <v>0</v>
      </c>
      <c r="H63" s="127"/>
      <c r="I63" s="40">
        <v>1</v>
      </c>
    </row>
    <row r="64" spans="1:11" ht="44.25" customHeight="1">
      <c r="A64" s="52">
        <v>51</v>
      </c>
      <c r="B64" s="49">
        <v>14</v>
      </c>
      <c r="C64" s="51" t="s">
        <v>6</v>
      </c>
      <c r="D64" s="34" t="s">
        <v>124</v>
      </c>
      <c r="E64" s="32">
        <f>ZA_GRAD!E111</f>
        <v>0</v>
      </c>
      <c r="F64" s="28">
        <v>76</v>
      </c>
      <c r="G64" s="27">
        <f t="shared" si="5"/>
        <v>0</v>
      </c>
      <c r="H64" s="127"/>
      <c r="I64" s="40">
        <v>1</v>
      </c>
    </row>
    <row r="65" spans="1:9" ht="58.5" customHeight="1">
      <c r="A65" s="52">
        <v>52</v>
      </c>
      <c r="B65" s="49">
        <v>15</v>
      </c>
      <c r="C65" s="51" t="s">
        <v>7</v>
      </c>
      <c r="D65" s="34" t="s">
        <v>124</v>
      </c>
      <c r="E65" s="32">
        <f>ZA_GRAD!E112</f>
        <v>0</v>
      </c>
      <c r="F65" s="28">
        <v>62</v>
      </c>
      <c r="G65" s="27">
        <f t="shared" si="5"/>
        <v>0</v>
      </c>
      <c r="H65" s="127"/>
      <c r="I65" s="40">
        <v>1</v>
      </c>
    </row>
    <row r="66" spans="1:9" ht="54" customHeight="1">
      <c r="A66" s="52">
        <v>53</v>
      </c>
      <c r="B66" s="49">
        <v>16</v>
      </c>
      <c r="C66" s="51" t="s">
        <v>8</v>
      </c>
      <c r="D66" s="34" t="s">
        <v>124</v>
      </c>
      <c r="E66" s="32">
        <f>ZA_GRAD!E113</f>
        <v>0</v>
      </c>
      <c r="F66" s="28">
        <v>84</v>
      </c>
      <c r="G66" s="27">
        <f t="shared" si="5"/>
        <v>0</v>
      </c>
      <c r="H66" s="127"/>
      <c r="I66" s="40">
        <v>1</v>
      </c>
    </row>
    <row r="67" spans="1:9" ht="51" customHeight="1">
      <c r="A67" s="52">
        <v>54</v>
      </c>
      <c r="B67" s="49">
        <v>17</v>
      </c>
      <c r="C67" s="51" t="s">
        <v>139</v>
      </c>
      <c r="D67" s="34" t="s">
        <v>124</v>
      </c>
      <c r="E67" s="32">
        <f>ZA_GRAD!E114</f>
        <v>0</v>
      </c>
      <c r="F67" s="28">
        <v>79</v>
      </c>
      <c r="G67" s="27">
        <f t="shared" si="5"/>
        <v>0</v>
      </c>
      <c r="H67" s="127"/>
      <c r="I67" s="40">
        <v>1</v>
      </c>
    </row>
    <row r="68" spans="1:9" ht="57" customHeight="1">
      <c r="A68" s="52">
        <v>55</v>
      </c>
      <c r="B68" s="49">
        <v>18</v>
      </c>
      <c r="C68" s="51" t="s">
        <v>9</v>
      </c>
      <c r="D68" s="34" t="s">
        <v>124</v>
      </c>
      <c r="E68" s="32">
        <f>ZA_GRAD!E115</f>
        <v>0</v>
      </c>
      <c r="F68" s="28">
        <v>101</v>
      </c>
      <c r="G68" s="27">
        <f t="shared" si="5"/>
        <v>0</v>
      </c>
      <c r="H68" s="127"/>
      <c r="I68" s="40">
        <v>1</v>
      </c>
    </row>
    <row r="69" spans="1:9" ht="39.75" customHeight="1">
      <c r="A69" s="52">
        <v>56</v>
      </c>
      <c r="B69" s="49">
        <v>19</v>
      </c>
      <c r="C69" s="51" t="s">
        <v>10</v>
      </c>
      <c r="D69" s="34" t="s">
        <v>121</v>
      </c>
      <c r="E69" s="32">
        <f>ZA_GRAD!E116</f>
        <v>0</v>
      </c>
      <c r="F69" s="28">
        <v>45</v>
      </c>
      <c r="G69" s="27">
        <f t="shared" si="5"/>
        <v>0</v>
      </c>
      <c r="H69" s="127"/>
      <c r="I69" s="40">
        <v>1</v>
      </c>
    </row>
    <row r="70" spans="1:9" ht="104.25" customHeight="1">
      <c r="A70" s="52">
        <v>57</v>
      </c>
      <c r="B70" s="49">
        <v>20</v>
      </c>
      <c r="C70" s="51" t="s">
        <v>11</v>
      </c>
      <c r="D70" s="34" t="s">
        <v>129</v>
      </c>
      <c r="E70" s="32">
        <f>ZA_GRAD!E117</f>
        <v>0</v>
      </c>
      <c r="F70" s="28">
        <v>180</v>
      </c>
      <c r="G70" s="27">
        <f t="shared" si="5"/>
        <v>0</v>
      </c>
      <c r="H70" s="127"/>
      <c r="I70" s="40">
        <f>$K$6</f>
        <v>1</v>
      </c>
    </row>
    <row r="71" spans="1:9" ht="62.25" customHeight="1">
      <c r="A71" s="105">
        <v>58</v>
      </c>
      <c r="B71" s="108">
        <v>21</v>
      </c>
      <c r="C71" s="55" t="s">
        <v>12</v>
      </c>
      <c r="D71" s="33"/>
      <c r="E71" s="68">
        <f>IF(E72&gt;0,1,0)</f>
        <v>0</v>
      </c>
      <c r="F71" s="30"/>
      <c r="G71" s="29"/>
      <c r="H71" s="127"/>
      <c r="I71" s="40"/>
    </row>
    <row r="72" spans="1:9" ht="12.75" customHeight="1" outlineLevel="1">
      <c r="A72" s="106"/>
      <c r="B72" s="113"/>
      <c r="C72" s="54" t="s">
        <v>140</v>
      </c>
      <c r="D72" s="102" t="s">
        <v>129</v>
      </c>
      <c r="E72" s="88">
        <f>SUM(ZA_GRAD!E119:E120)</f>
        <v>0</v>
      </c>
      <c r="F72" s="115">
        <v>202</v>
      </c>
      <c r="G72" s="111">
        <f>E72*F72</f>
        <v>0</v>
      </c>
      <c r="H72" s="127"/>
      <c r="I72" s="141"/>
    </row>
    <row r="73" spans="1:9" ht="12.75" customHeight="1" outlineLevel="1">
      <c r="A73" s="107"/>
      <c r="B73" s="114"/>
      <c r="C73" s="54" t="s">
        <v>141</v>
      </c>
      <c r="D73" s="146"/>
      <c r="E73" s="89">
        <v>0</v>
      </c>
      <c r="F73" s="116"/>
      <c r="G73" s="112"/>
      <c r="H73" s="127"/>
      <c r="I73" s="141"/>
    </row>
    <row r="74" spans="1:9" ht="26.25" customHeight="1">
      <c r="A74" s="101">
        <v>59</v>
      </c>
      <c r="B74" s="120">
        <v>22</v>
      </c>
      <c r="C74" s="53" t="s">
        <v>13</v>
      </c>
      <c r="D74" s="102" t="s">
        <v>124</v>
      </c>
      <c r="E74" s="67">
        <f>ZA_GRAD!E121</f>
        <v>0</v>
      </c>
      <c r="F74" s="28"/>
      <c r="G74" s="27"/>
      <c r="H74" s="127"/>
      <c r="I74" s="40">
        <v>1</v>
      </c>
    </row>
    <row r="75" spans="1:9" ht="12.75" customHeight="1" outlineLevel="1">
      <c r="A75" s="101"/>
      <c r="B75" s="120"/>
      <c r="C75" s="54" t="s">
        <v>142</v>
      </c>
      <c r="D75" s="124"/>
      <c r="E75" s="32">
        <f>ZA_GRAD!E122</f>
        <v>0</v>
      </c>
      <c r="F75" s="28">
        <v>22.9</v>
      </c>
      <c r="G75" s="27">
        <f t="shared" ref="G75:G82" si="6">E75*F75</f>
        <v>0</v>
      </c>
      <c r="H75" s="127"/>
      <c r="I75" s="40">
        <v>1</v>
      </c>
    </row>
    <row r="76" spans="1:9" ht="12.75" customHeight="1" outlineLevel="1">
      <c r="A76" s="101"/>
      <c r="B76" s="120"/>
      <c r="C76" s="54" t="s">
        <v>143</v>
      </c>
      <c r="D76" s="125"/>
      <c r="E76" s="32">
        <f>ZA_GRAD!E123</f>
        <v>0</v>
      </c>
      <c r="F76" s="28">
        <v>23.8</v>
      </c>
      <c r="G76" s="27">
        <f t="shared" si="6"/>
        <v>0</v>
      </c>
      <c r="H76" s="127"/>
      <c r="I76" s="40">
        <v>1</v>
      </c>
    </row>
    <row r="77" spans="1:9" ht="30.75" customHeight="1">
      <c r="A77" s="52">
        <v>60</v>
      </c>
      <c r="B77" s="49">
        <v>23</v>
      </c>
      <c r="C77" s="51" t="s">
        <v>14</v>
      </c>
      <c r="D77" s="34" t="s">
        <v>144</v>
      </c>
      <c r="E77" s="32">
        <f>ZA_GRAD!E124</f>
        <v>0</v>
      </c>
      <c r="F77" s="28">
        <v>1.9</v>
      </c>
      <c r="G77" s="27">
        <f t="shared" si="6"/>
        <v>0</v>
      </c>
      <c r="H77" s="128"/>
      <c r="I77" s="40">
        <f>$K$6</f>
        <v>1</v>
      </c>
    </row>
    <row r="78" spans="1:9" ht="87.75" customHeight="1">
      <c r="A78" s="52">
        <v>61</v>
      </c>
      <c r="B78" s="49">
        <v>1</v>
      </c>
      <c r="C78" s="51" t="s">
        <v>15</v>
      </c>
      <c r="D78" s="34" t="s">
        <v>126</v>
      </c>
      <c r="E78" s="32">
        <f>ZA_GRAD!E125</f>
        <v>0</v>
      </c>
      <c r="F78" s="28">
        <v>962</v>
      </c>
      <c r="G78" s="27">
        <f t="shared" si="6"/>
        <v>0</v>
      </c>
      <c r="H78" s="126" t="s">
        <v>145</v>
      </c>
      <c r="I78" s="40">
        <v>1</v>
      </c>
    </row>
    <row r="79" spans="1:9" ht="87.75" customHeight="1">
      <c r="A79" s="52">
        <f t="shared" ref="A79:B82" si="7">A78+1</f>
        <v>62</v>
      </c>
      <c r="B79" s="49">
        <f t="shared" si="7"/>
        <v>2</v>
      </c>
      <c r="C79" s="51" t="s">
        <v>16</v>
      </c>
      <c r="D79" s="34" t="s">
        <v>126</v>
      </c>
      <c r="E79" s="32">
        <f>ZA_GRAD!E126</f>
        <v>0</v>
      </c>
      <c r="F79" s="28">
        <v>825</v>
      </c>
      <c r="G79" s="27">
        <f t="shared" si="6"/>
        <v>0</v>
      </c>
      <c r="H79" s="127"/>
      <c r="I79" s="40">
        <v>1</v>
      </c>
    </row>
    <row r="80" spans="1:9" ht="133.5" customHeight="1">
      <c r="A80" s="52">
        <f t="shared" si="7"/>
        <v>63</v>
      </c>
      <c r="B80" s="49">
        <f t="shared" si="7"/>
        <v>3</v>
      </c>
      <c r="C80" s="51" t="s">
        <v>17</v>
      </c>
      <c r="D80" s="34" t="s">
        <v>121</v>
      </c>
      <c r="E80" s="32">
        <f>ZA_GRAD!E127</f>
        <v>0</v>
      </c>
      <c r="F80" s="28">
        <v>74</v>
      </c>
      <c r="G80" s="27">
        <f t="shared" si="6"/>
        <v>0</v>
      </c>
      <c r="H80" s="127"/>
      <c r="I80" s="40">
        <v>1</v>
      </c>
    </row>
    <row r="81" spans="1:9" ht="96" customHeight="1">
      <c r="A81" s="52">
        <f t="shared" si="7"/>
        <v>64</v>
      </c>
      <c r="B81" s="49">
        <f t="shared" si="7"/>
        <v>4</v>
      </c>
      <c r="C81" s="51" t="s">
        <v>18</v>
      </c>
      <c r="D81" s="34" t="s">
        <v>121</v>
      </c>
      <c r="E81" s="32">
        <f>ZA_GRAD!E128</f>
        <v>0</v>
      </c>
      <c r="F81" s="28">
        <v>74</v>
      </c>
      <c r="G81" s="27">
        <f t="shared" si="6"/>
        <v>0</v>
      </c>
      <c r="H81" s="127"/>
      <c r="I81" s="40">
        <v>1</v>
      </c>
    </row>
    <row r="82" spans="1:9" ht="84" customHeight="1">
      <c r="A82" s="52">
        <f t="shared" si="7"/>
        <v>65</v>
      </c>
      <c r="B82" s="49">
        <f t="shared" si="7"/>
        <v>5</v>
      </c>
      <c r="C82" s="51" t="s">
        <v>19</v>
      </c>
      <c r="D82" s="34" t="s">
        <v>121</v>
      </c>
      <c r="E82" s="32">
        <f>ZA_GRAD!E129</f>
        <v>0</v>
      </c>
      <c r="F82" s="28">
        <v>405</v>
      </c>
      <c r="G82" s="27">
        <f t="shared" si="6"/>
        <v>0</v>
      </c>
      <c r="H82" s="127"/>
      <c r="I82" s="40">
        <v>1</v>
      </c>
    </row>
    <row r="83" spans="1:9" ht="54" customHeight="1">
      <c r="A83" s="101">
        <v>66</v>
      </c>
      <c r="B83" s="120">
        <v>6</v>
      </c>
      <c r="C83" s="62" t="s">
        <v>20</v>
      </c>
      <c r="D83" s="102" t="s">
        <v>126</v>
      </c>
      <c r="E83" s="67">
        <f>ZA_GRAD!E130</f>
        <v>0</v>
      </c>
      <c r="F83" s="28"/>
      <c r="G83" s="27"/>
      <c r="H83" s="127"/>
      <c r="I83" s="40"/>
    </row>
    <row r="84" spans="1:9" ht="15" customHeight="1" outlineLevel="1">
      <c r="A84" s="101"/>
      <c r="B84" s="120"/>
      <c r="C84" s="54" t="s">
        <v>146</v>
      </c>
      <c r="D84" s="124"/>
      <c r="E84" s="32">
        <f>ZA_GRAD!E131</f>
        <v>0</v>
      </c>
      <c r="F84" s="28">
        <v>857</v>
      </c>
      <c r="G84" s="27">
        <f t="shared" ref="G84:G94" si="8">E84*F84</f>
        <v>0</v>
      </c>
      <c r="H84" s="127"/>
      <c r="I84" s="40">
        <v>1</v>
      </c>
    </row>
    <row r="85" spans="1:9" ht="15" customHeight="1" outlineLevel="1">
      <c r="A85" s="101"/>
      <c r="B85" s="120"/>
      <c r="C85" s="54" t="s">
        <v>147</v>
      </c>
      <c r="D85" s="124"/>
      <c r="E85" s="32">
        <f>ZA_GRAD!E132</f>
        <v>0</v>
      </c>
      <c r="F85" s="28">
        <v>857</v>
      </c>
      <c r="G85" s="27">
        <f t="shared" si="8"/>
        <v>0</v>
      </c>
      <c r="H85" s="127"/>
      <c r="I85" s="40">
        <v>1</v>
      </c>
    </row>
    <row r="86" spans="1:9" ht="15" customHeight="1" outlineLevel="1">
      <c r="A86" s="101"/>
      <c r="B86" s="120"/>
      <c r="C86" s="54" t="s">
        <v>148</v>
      </c>
      <c r="D86" s="124"/>
      <c r="E86" s="32">
        <f>ZA_GRAD!E133</f>
        <v>0</v>
      </c>
      <c r="F86" s="28">
        <v>905</v>
      </c>
      <c r="G86" s="27">
        <f t="shared" si="8"/>
        <v>0</v>
      </c>
      <c r="H86" s="127"/>
      <c r="I86" s="40">
        <v>1</v>
      </c>
    </row>
    <row r="87" spans="1:9" ht="15" customHeight="1" outlineLevel="1">
      <c r="A87" s="101"/>
      <c r="B87" s="120"/>
      <c r="C87" s="54" t="s">
        <v>149</v>
      </c>
      <c r="D87" s="124"/>
      <c r="E87" s="32">
        <f>ZA_GRAD!E134</f>
        <v>0</v>
      </c>
      <c r="F87" s="28">
        <v>905</v>
      </c>
      <c r="G87" s="27">
        <f t="shared" si="8"/>
        <v>0</v>
      </c>
      <c r="H87" s="127"/>
      <c r="I87" s="40">
        <v>1</v>
      </c>
    </row>
    <row r="88" spans="1:9" ht="15" customHeight="1" outlineLevel="1">
      <c r="A88" s="101"/>
      <c r="B88" s="120"/>
      <c r="C88" s="54" t="s">
        <v>150</v>
      </c>
      <c r="D88" s="124"/>
      <c r="E88" s="32">
        <f>ZA_GRAD!E135</f>
        <v>0</v>
      </c>
      <c r="F88" s="28">
        <v>1143</v>
      </c>
      <c r="G88" s="27">
        <f t="shared" si="8"/>
        <v>0</v>
      </c>
      <c r="H88" s="127"/>
      <c r="I88" s="40">
        <v>1</v>
      </c>
    </row>
    <row r="89" spans="1:9" ht="15" customHeight="1" outlineLevel="1">
      <c r="A89" s="101"/>
      <c r="B89" s="120"/>
      <c r="C89" s="54" t="s">
        <v>151</v>
      </c>
      <c r="D89" s="125"/>
      <c r="E89" s="32">
        <f>ZA_GRAD!E136</f>
        <v>0</v>
      </c>
      <c r="F89" s="28">
        <v>1143</v>
      </c>
      <c r="G89" s="27">
        <f t="shared" si="8"/>
        <v>0</v>
      </c>
      <c r="H89" s="127"/>
      <c r="I89" s="40">
        <v>1</v>
      </c>
    </row>
    <row r="90" spans="1:9" ht="42" customHeight="1">
      <c r="A90" s="52">
        <v>67</v>
      </c>
      <c r="B90" s="49">
        <v>7</v>
      </c>
      <c r="C90" s="51" t="s">
        <v>85</v>
      </c>
      <c r="D90" s="34" t="s">
        <v>129</v>
      </c>
      <c r="E90" s="32">
        <f>ZA_GRAD!E137</f>
        <v>0</v>
      </c>
      <c r="F90" s="26">
        <v>34.299999999999997</v>
      </c>
      <c r="G90" s="27">
        <f t="shared" si="8"/>
        <v>0</v>
      </c>
      <c r="H90" s="127"/>
      <c r="I90" s="40">
        <f>$K$6</f>
        <v>1</v>
      </c>
    </row>
    <row r="91" spans="1:9" ht="30.75" customHeight="1">
      <c r="A91" s="52">
        <v>68</v>
      </c>
      <c r="B91" s="49">
        <v>8</v>
      </c>
      <c r="C91" s="51" t="s">
        <v>86</v>
      </c>
      <c r="D91" s="34" t="s">
        <v>124</v>
      </c>
      <c r="E91" s="32">
        <f>ZA_GRAD!E138</f>
        <v>0</v>
      </c>
      <c r="F91" s="28">
        <v>23.8</v>
      </c>
      <c r="G91" s="27">
        <f t="shared" si="8"/>
        <v>0</v>
      </c>
      <c r="H91" s="127"/>
      <c r="I91" s="40">
        <v>1</v>
      </c>
    </row>
    <row r="92" spans="1:9" ht="27.75" customHeight="1">
      <c r="A92" s="52">
        <v>69</v>
      </c>
      <c r="B92" s="49">
        <v>9</v>
      </c>
      <c r="C92" s="51" t="s">
        <v>87</v>
      </c>
      <c r="D92" s="34" t="s">
        <v>124</v>
      </c>
      <c r="E92" s="32">
        <f>ZA_GRAD!E139</f>
        <v>0</v>
      </c>
      <c r="F92" s="28">
        <v>5</v>
      </c>
      <c r="G92" s="27">
        <f t="shared" si="8"/>
        <v>0</v>
      </c>
      <c r="H92" s="127"/>
      <c r="I92" s="40">
        <v>1</v>
      </c>
    </row>
    <row r="93" spans="1:9" ht="38.25" customHeight="1">
      <c r="A93" s="52">
        <v>70</v>
      </c>
      <c r="B93" s="49">
        <v>10</v>
      </c>
      <c r="C93" s="51" t="s">
        <v>88</v>
      </c>
      <c r="D93" s="34" t="s">
        <v>129</v>
      </c>
      <c r="E93" s="32">
        <f>ZA_GRAD!E140</f>
        <v>0</v>
      </c>
      <c r="F93" s="26">
        <v>62</v>
      </c>
      <c r="G93" s="27">
        <f t="shared" si="8"/>
        <v>0</v>
      </c>
      <c r="H93" s="127"/>
      <c r="I93" s="40">
        <f>$K$6</f>
        <v>1</v>
      </c>
    </row>
    <row r="94" spans="1:9" ht="39" customHeight="1">
      <c r="A94" s="52">
        <v>71</v>
      </c>
      <c r="B94" s="49">
        <v>11</v>
      </c>
      <c r="C94" s="51" t="s">
        <v>89</v>
      </c>
      <c r="D94" s="34" t="s">
        <v>129</v>
      </c>
      <c r="E94" s="32">
        <f>ZA_GRAD!E141</f>
        <v>0</v>
      </c>
      <c r="F94" s="28">
        <v>33</v>
      </c>
      <c r="G94" s="27">
        <f t="shared" si="8"/>
        <v>0</v>
      </c>
      <c r="H94" s="145"/>
      <c r="I94" s="40">
        <f>$K$6</f>
        <v>1</v>
      </c>
    </row>
    <row r="95" spans="1:9" ht="27.75" customHeight="1">
      <c r="A95" s="101">
        <v>72</v>
      </c>
      <c r="B95" s="120">
        <v>12</v>
      </c>
      <c r="C95" s="63" t="s">
        <v>90</v>
      </c>
      <c r="D95" s="102" t="s">
        <v>121</v>
      </c>
      <c r="E95" s="67">
        <f>ZA_GRAD!E142</f>
        <v>0</v>
      </c>
      <c r="F95" s="28"/>
      <c r="G95" s="27"/>
      <c r="H95" s="126" t="s">
        <v>145</v>
      </c>
      <c r="I95" s="40"/>
    </row>
    <row r="96" spans="1:9" ht="12.75" customHeight="1" outlineLevel="1">
      <c r="A96" s="101"/>
      <c r="B96" s="120"/>
      <c r="C96" s="54" t="s">
        <v>152</v>
      </c>
      <c r="D96" s="124"/>
      <c r="E96" s="32">
        <f>ZA_GRAD!E143</f>
        <v>0</v>
      </c>
      <c r="F96" s="28">
        <v>40.6</v>
      </c>
      <c r="G96" s="27">
        <f t="shared" ref="G96:G104" si="9">E96*F96</f>
        <v>0</v>
      </c>
      <c r="H96" s="127"/>
      <c r="I96" s="40">
        <v>1</v>
      </c>
    </row>
    <row r="97" spans="1:9" ht="12.75" customHeight="1" outlineLevel="1">
      <c r="A97" s="101"/>
      <c r="B97" s="120"/>
      <c r="C97" s="54" t="s">
        <v>153</v>
      </c>
      <c r="D97" s="124"/>
      <c r="E97" s="32">
        <f>ZA_GRAD!E144</f>
        <v>0</v>
      </c>
      <c r="F97" s="28">
        <v>61</v>
      </c>
      <c r="G97" s="27">
        <f t="shared" si="9"/>
        <v>0</v>
      </c>
      <c r="H97" s="127"/>
      <c r="I97" s="40">
        <v>1</v>
      </c>
    </row>
    <row r="98" spans="1:9" ht="12.75" customHeight="1" outlineLevel="1">
      <c r="A98" s="101"/>
      <c r="B98" s="120"/>
      <c r="C98" s="54" t="s">
        <v>154</v>
      </c>
      <c r="D98" s="124"/>
      <c r="E98" s="32">
        <f>ZA_GRAD!E145</f>
        <v>0</v>
      </c>
      <c r="F98" s="28">
        <v>80</v>
      </c>
      <c r="G98" s="27">
        <f t="shared" si="9"/>
        <v>0</v>
      </c>
      <c r="H98" s="127"/>
      <c r="I98" s="40">
        <v>1</v>
      </c>
    </row>
    <row r="99" spans="1:9" ht="12.75" customHeight="1" outlineLevel="1">
      <c r="A99" s="101"/>
      <c r="B99" s="120"/>
      <c r="C99" s="54" t="s">
        <v>155</v>
      </c>
      <c r="D99" s="124"/>
      <c r="E99" s="32">
        <f>ZA_GRAD!E146</f>
        <v>0</v>
      </c>
      <c r="F99" s="28">
        <v>112.4</v>
      </c>
      <c r="G99" s="27">
        <f t="shared" si="9"/>
        <v>0</v>
      </c>
      <c r="H99" s="127"/>
      <c r="I99" s="40">
        <v>1</v>
      </c>
    </row>
    <row r="100" spans="1:9" ht="12.75" customHeight="1" outlineLevel="1">
      <c r="A100" s="101"/>
      <c r="B100" s="120"/>
      <c r="C100" s="54" t="s">
        <v>156</v>
      </c>
      <c r="D100" s="124"/>
      <c r="E100" s="32">
        <f>ZA_GRAD!E147</f>
        <v>0</v>
      </c>
      <c r="F100" s="28">
        <v>175.2</v>
      </c>
      <c r="G100" s="27">
        <f t="shared" si="9"/>
        <v>0</v>
      </c>
      <c r="H100" s="127"/>
      <c r="I100" s="40">
        <v>1</v>
      </c>
    </row>
    <row r="101" spans="1:9" ht="12.75" customHeight="1" outlineLevel="1">
      <c r="A101" s="101"/>
      <c r="B101" s="120"/>
      <c r="C101" s="54" t="s">
        <v>157</v>
      </c>
      <c r="D101" s="124"/>
      <c r="E101" s="32">
        <f>ZA_GRAD!E148</f>
        <v>0</v>
      </c>
      <c r="F101" s="28">
        <v>214</v>
      </c>
      <c r="G101" s="27">
        <f t="shared" si="9"/>
        <v>0</v>
      </c>
      <c r="H101" s="127"/>
      <c r="I101" s="40">
        <v>1</v>
      </c>
    </row>
    <row r="102" spans="1:9" ht="12.75" customHeight="1" outlineLevel="1">
      <c r="A102" s="101"/>
      <c r="B102" s="120"/>
      <c r="C102" s="54" t="s">
        <v>158</v>
      </c>
      <c r="D102" s="125"/>
      <c r="E102" s="32">
        <f>ZA_GRAD!E149</f>
        <v>0</v>
      </c>
      <c r="F102" s="28">
        <v>327.60000000000002</v>
      </c>
      <c r="G102" s="27">
        <f t="shared" si="9"/>
        <v>0</v>
      </c>
      <c r="H102" s="127"/>
      <c r="I102" s="40">
        <v>1</v>
      </c>
    </row>
    <row r="103" spans="1:9" ht="40.5" customHeight="1">
      <c r="A103" s="52">
        <v>73</v>
      </c>
      <c r="B103" s="49">
        <v>13</v>
      </c>
      <c r="C103" s="51" t="s">
        <v>91</v>
      </c>
      <c r="D103" s="34" t="s">
        <v>129</v>
      </c>
      <c r="E103" s="32">
        <f>ZA_GRAD!E150</f>
        <v>0</v>
      </c>
      <c r="F103" s="28">
        <v>34.299999999999997</v>
      </c>
      <c r="G103" s="27">
        <f t="shared" si="9"/>
        <v>0</v>
      </c>
      <c r="H103" s="127"/>
      <c r="I103" s="40">
        <f>$K$6</f>
        <v>1</v>
      </c>
    </row>
    <row r="104" spans="1:9" ht="55.5" customHeight="1">
      <c r="A104" s="52">
        <v>74</v>
      </c>
      <c r="B104" s="49">
        <v>14</v>
      </c>
      <c r="C104" s="51" t="s">
        <v>92</v>
      </c>
      <c r="D104" s="34" t="s">
        <v>121</v>
      </c>
      <c r="E104" s="32">
        <f>ZA_GRAD!E151</f>
        <v>0</v>
      </c>
      <c r="F104" s="28">
        <v>29.5</v>
      </c>
      <c r="G104" s="27">
        <f t="shared" si="9"/>
        <v>0</v>
      </c>
      <c r="H104" s="127"/>
      <c r="I104" s="40">
        <v>1</v>
      </c>
    </row>
    <row r="105" spans="1:9" ht="78.75" customHeight="1">
      <c r="A105" s="101">
        <v>75</v>
      </c>
      <c r="B105" s="120">
        <v>15</v>
      </c>
      <c r="C105" s="53" t="s">
        <v>93</v>
      </c>
      <c r="D105" s="102" t="s">
        <v>121</v>
      </c>
      <c r="E105" s="67">
        <f>ZA_GRAD!E152</f>
        <v>0</v>
      </c>
      <c r="F105" s="28"/>
      <c r="G105" s="27"/>
      <c r="H105" s="127"/>
      <c r="I105" s="40"/>
    </row>
    <row r="106" spans="1:9" ht="12.75" customHeight="1" outlineLevel="1">
      <c r="A106" s="101"/>
      <c r="B106" s="120"/>
      <c r="C106" s="54" t="s">
        <v>159</v>
      </c>
      <c r="D106" s="124"/>
      <c r="E106" s="32">
        <f>ZA_GRAD!E153</f>
        <v>0</v>
      </c>
      <c r="F106" s="28">
        <v>105</v>
      </c>
      <c r="G106" s="27">
        <f t="shared" ref="G106:G111" si="10">E106*F106</f>
        <v>0</v>
      </c>
      <c r="H106" s="127"/>
      <c r="I106" s="40">
        <v>1</v>
      </c>
    </row>
    <row r="107" spans="1:9" ht="12.75" customHeight="1" outlineLevel="1">
      <c r="A107" s="101"/>
      <c r="B107" s="120"/>
      <c r="C107" s="54" t="s">
        <v>160</v>
      </c>
      <c r="D107" s="124"/>
      <c r="E107" s="32">
        <f>ZA_GRAD!E154</f>
        <v>0</v>
      </c>
      <c r="F107" s="28">
        <v>183</v>
      </c>
      <c r="G107" s="27">
        <f t="shared" si="10"/>
        <v>0</v>
      </c>
      <c r="H107" s="127"/>
      <c r="I107" s="40">
        <v>1</v>
      </c>
    </row>
    <row r="108" spans="1:9" ht="12.75" customHeight="1" outlineLevel="1">
      <c r="A108" s="101"/>
      <c r="B108" s="120"/>
      <c r="C108" s="54" t="s">
        <v>161</v>
      </c>
      <c r="D108" s="124"/>
      <c r="E108" s="32">
        <f>ZA_GRAD!E155</f>
        <v>0</v>
      </c>
      <c r="F108" s="28">
        <v>202</v>
      </c>
      <c r="G108" s="27">
        <f t="shared" si="10"/>
        <v>0</v>
      </c>
      <c r="H108" s="127"/>
      <c r="I108" s="40">
        <v>1</v>
      </c>
    </row>
    <row r="109" spans="1:9" ht="12.75" customHeight="1" outlineLevel="1">
      <c r="A109" s="101"/>
      <c r="B109" s="120"/>
      <c r="C109" s="54" t="s">
        <v>162</v>
      </c>
      <c r="D109" s="124"/>
      <c r="E109" s="32">
        <f>ZA_GRAD!E156</f>
        <v>0</v>
      </c>
      <c r="F109" s="28">
        <v>286</v>
      </c>
      <c r="G109" s="27">
        <f t="shared" si="10"/>
        <v>0</v>
      </c>
      <c r="H109" s="127"/>
      <c r="I109" s="40">
        <v>1</v>
      </c>
    </row>
    <row r="110" spans="1:9" ht="12.75" customHeight="1" outlineLevel="1">
      <c r="A110" s="101"/>
      <c r="B110" s="120"/>
      <c r="C110" s="54" t="s">
        <v>163</v>
      </c>
      <c r="D110" s="124"/>
      <c r="E110" s="32">
        <f>ZA_GRAD!E157</f>
        <v>0</v>
      </c>
      <c r="F110" s="28">
        <v>329</v>
      </c>
      <c r="G110" s="27">
        <f t="shared" si="10"/>
        <v>0</v>
      </c>
      <c r="H110" s="127"/>
      <c r="I110" s="40">
        <v>1</v>
      </c>
    </row>
    <row r="111" spans="1:9" ht="12.75" customHeight="1" outlineLevel="1">
      <c r="A111" s="101"/>
      <c r="B111" s="120"/>
      <c r="C111" s="54" t="s">
        <v>164</v>
      </c>
      <c r="D111" s="125"/>
      <c r="E111" s="32">
        <f>ZA_GRAD!E158</f>
        <v>0</v>
      </c>
      <c r="F111" s="28">
        <v>369</v>
      </c>
      <c r="G111" s="27">
        <f t="shared" si="10"/>
        <v>0</v>
      </c>
      <c r="H111" s="127"/>
      <c r="I111" s="40">
        <v>1</v>
      </c>
    </row>
    <row r="112" spans="1:9" ht="44.25" customHeight="1">
      <c r="A112" s="101">
        <v>76</v>
      </c>
      <c r="B112" s="120">
        <v>16</v>
      </c>
      <c r="C112" s="53" t="s">
        <v>94</v>
      </c>
      <c r="D112" s="102" t="s">
        <v>126</v>
      </c>
      <c r="E112" s="67">
        <f>ZA_GRAD!E159</f>
        <v>0</v>
      </c>
      <c r="F112" s="28"/>
      <c r="G112" s="27"/>
      <c r="H112" s="127"/>
      <c r="I112" s="40"/>
    </row>
    <row r="113" spans="1:9" ht="15" customHeight="1" outlineLevel="1">
      <c r="A113" s="101"/>
      <c r="B113" s="120"/>
      <c r="C113" s="54" t="s">
        <v>165</v>
      </c>
      <c r="D113" s="124"/>
      <c r="E113" s="32">
        <f>ZA_GRAD!E160</f>
        <v>0</v>
      </c>
      <c r="F113" s="28">
        <v>253</v>
      </c>
      <c r="G113" s="27">
        <f t="shared" ref="G113:G119" si="11">E113*F113</f>
        <v>0</v>
      </c>
      <c r="H113" s="127"/>
      <c r="I113" s="40">
        <v>1</v>
      </c>
    </row>
    <row r="114" spans="1:9" ht="15" customHeight="1" outlineLevel="1">
      <c r="A114" s="101"/>
      <c r="B114" s="120"/>
      <c r="C114" s="54" t="s">
        <v>166</v>
      </c>
      <c r="D114" s="124"/>
      <c r="E114" s="32">
        <f>ZA_GRAD!E161</f>
        <v>0</v>
      </c>
      <c r="F114" s="28">
        <v>294</v>
      </c>
      <c r="G114" s="27">
        <f t="shared" si="11"/>
        <v>0</v>
      </c>
      <c r="H114" s="127"/>
      <c r="I114" s="40">
        <v>1</v>
      </c>
    </row>
    <row r="115" spans="1:9" ht="15" customHeight="1" outlineLevel="1">
      <c r="A115" s="101"/>
      <c r="B115" s="120"/>
      <c r="C115" s="54" t="s">
        <v>167</v>
      </c>
      <c r="D115" s="124"/>
      <c r="E115" s="32">
        <f>ZA_GRAD!E162</f>
        <v>0</v>
      </c>
      <c r="F115" s="28">
        <v>510</v>
      </c>
      <c r="G115" s="27">
        <f t="shared" si="11"/>
        <v>0</v>
      </c>
      <c r="H115" s="127"/>
      <c r="I115" s="40">
        <v>1</v>
      </c>
    </row>
    <row r="116" spans="1:9" ht="15" customHeight="1" outlineLevel="1">
      <c r="A116" s="101"/>
      <c r="B116" s="120"/>
      <c r="C116" s="54" t="s">
        <v>168</v>
      </c>
      <c r="D116" s="124"/>
      <c r="E116" s="32">
        <f>ZA_GRAD!E163</f>
        <v>0</v>
      </c>
      <c r="F116" s="28">
        <v>640</v>
      </c>
      <c r="G116" s="27">
        <f t="shared" si="11"/>
        <v>0</v>
      </c>
      <c r="H116" s="127"/>
      <c r="I116" s="40">
        <v>1</v>
      </c>
    </row>
    <row r="117" spans="1:9" ht="15" customHeight="1" outlineLevel="1">
      <c r="A117" s="101"/>
      <c r="B117" s="120"/>
      <c r="C117" s="54" t="s">
        <v>169</v>
      </c>
      <c r="D117" s="124"/>
      <c r="E117" s="32">
        <f>ZA_GRAD!E164</f>
        <v>0</v>
      </c>
      <c r="F117" s="28">
        <v>800</v>
      </c>
      <c r="G117" s="27">
        <f t="shared" si="11"/>
        <v>0</v>
      </c>
      <c r="H117" s="127"/>
      <c r="I117" s="40">
        <v>1</v>
      </c>
    </row>
    <row r="118" spans="1:9" ht="15" customHeight="1" outlineLevel="1">
      <c r="A118" s="101"/>
      <c r="B118" s="120"/>
      <c r="C118" s="54" t="s">
        <v>170</v>
      </c>
      <c r="D118" s="125"/>
      <c r="E118" s="32">
        <f>ZA_GRAD!E165</f>
        <v>0</v>
      </c>
      <c r="F118" s="28">
        <v>1000</v>
      </c>
      <c r="G118" s="27">
        <f t="shared" si="11"/>
        <v>0</v>
      </c>
      <c r="H118" s="127"/>
      <c r="I118" s="40">
        <v>1</v>
      </c>
    </row>
    <row r="119" spans="1:9" ht="67.5" customHeight="1">
      <c r="A119" s="52">
        <v>77</v>
      </c>
      <c r="B119" s="49">
        <v>17</v>
      </c>
      <c r="C119" s="51" t="s">
        <v>95</v>
      </c>
      <c r="D119" s="34" t="s">
        <v>126</v>
      </c>
      <c r="E119" s="32">
        <f>ZA_GRAD!E166</f>
        <v>0</v>
      </c>
      <c r="F119" s="28">
        <v>1420</v>
      </c>
      <c r="G119" s="27">
        <f t="shared" si="11"/>
        <v>0</v>
      </c>
      <c r="H119" s="127"/>
      <c r="I119" s="40">
        <v>1</v>
      </c>
    </row>
    <row r="120" spans="1:9" ht="53.25" customHeight="1">
      <c r="A120" s="101">
        <v>78</v>
      </c>
      <c r="B120" s="120">
        <v>18</v>
      </c>
      <c r="C120" s="53" t="s">
        <v>96</v>
      </c>
      <c r="D120" s="102" t="s">
        <v>121</v>
      </c>
      <c r="E120" s="67">
        <f>ZA_GRAD!E167</f>
        <v>0</v>
      </c>
      <c r="F120" s="28"/>
      <c r="G120" s="27"/>
      <c r="H120" s="127"/>
      <c r="I120" s="40"/>
    </row>
    <row r="121" spans="1:9" ht="14.25" customHeight="1" outlineLevel="1">
      <c r="A121" s="101"/>
      <c r="B121" s="120"/>
      <c r="C121" s="54" t="s">
        <v>171</v>
      </c>
      <c r="D121" s="124"/>
      <c r="E121" s="32">
        <f>ZA_GRAD!E168</f>
        <v>0</v>
      </c>
      <c r="F121" s="28">
        <v>113</v>
      </c>
      <c r="G121" s="27">
        <f>E121*F121</f>
        <v>0</v>
      </c>
      <c r="H121" s="127"/>
      <c r="I121" s="40">
        <v>1</v>
      </c>
    </row>
    <row r="122" spans="1:9" ht="14.25" customHeight="1" outlineLevel="1">
      <c r="A122" s="101"/>
      <c r="B122" s="120"/>
      <c r="C122" s="54" t="s">
        <v>172</v>
      </c>
      <c r="D122" s="124"/>
      <c r="E122" s="32">
        <f>ZA_GRAD!E169</f>
        <v>0</v>
      </c>
      <c r="F122" s="28">
        <v>137</v>
      </c>
      <c r="G122" s="27">
        <f>E122*F122</f>
        <v>0</v>
      </c>
      <c r="H122" s="127"/>
      <c r="I122" s="40">
        <v>1</v>
      </c>
    </row>
    <row r="123" spans="1:9" ht="14.25" customHeight="1" outlineLevel="1">
      <c r="A123" s="101"/>
      <c r="B123" s="120"/>
      <c r="C123" s="54" t="s">
        <v>173</v>
      </c>
      <c r="D123" s="124"/>
      <c r="E123" s="32">
        <f>ZA_GRAD!E170</f>
        <v>0</v>
      </c>
      <c r="F123" s="28">
        <v>164</v>
      </c>
      <c r="G123" s="27">
        <f>E123*F123</f>
        <v>0</v>
      </c>
      <c r="H123" s="127"/>
      <c r="I123" s="40">
        <v>1</v>
      </c>
    </row>
    <row r="124" spans="1:9" ht="14.25" customHeight="1" outlineLevel="1">
      <c r="A124" s="101"/>
      <c r="B124" s="120"/>
      <c r="C124" s="54" t="s">
        <v>174</v>
      </c>
      <c r="D124" s="124"/>
      <c r="E124" s="32">
        <f>ZA_GRAD!E171</f>
        <v>0</v>
      </c>
      <c r="F124" s="28">
        <v>194</v>
      </c>
      <c r="G124" s="27">
        <f>E124*F124</f>
        <v>0</v>
      </c>
      <c r="H124" s="127"/>
      <c r="I124" s="40">
        <v>1</v>
      </c>
    </row>
    <row r="125" spans="1:9" ht="14.25" customHeight="1" outlineLevel="1">
      <c r="A125" s="101"/>
      <c r="B125" s="120"/>
      <c r="C125" s="54" t="s">
        <v>175</v>
      </c>
      <c r="D125" s="125"/>
      <c r="E125" s="32">
        <f>ZA_GRAD!E172</f>
        <v>0</v>
      </c>
      <c r="F125" s="28">
        <v>267</v>
      </c>
      <c r="G125" s="27">
        <f>E125*F125</f>
        <v>0</v>
      </c>
      <c r="H125" s="128"/>
      <c r="I125" s="40">
        <v>1</v>
      </c>
    </row>
    <row r="126" spans="1:9" ht="95.25" customHeight="1">
      <c r="A126" s="101">
        <v>79</v>
      </c>
      <c r="B126" s="120">
        <v>1</v>
      </c>
      <c r="C126" s="53" t="s">
        <v>97</v>
      </c>
      <c r="D126" s="121" t="s">
        <v>124</v>
      </c>
      <c r="E126" s="67">
        <f>ZA_GRAD!E173</f>
        <v>0</v>
      </c>
      <c r="F126" s="28"/>
      <c r="G126" s="27"/>
      <c r="H126" s="122" t="s">
        <v>176</v>
      </c>
      <c r="I126" s="40">
        <f>$K$6</f>
        <v>1</v>
      </c>
    </row>
    <row r="127" spans="1:9" ht="12.75" customHeight="1" outlineLevel="1">
      <c r="A127" s="101"/>
      <c r="B127" s="120"/>
      <c r="C127" s="64" t="s">
        <v>177</v>
      </c>
      <c r="D127" s="121"/>
      <c r="E127" s="32">
        <f>ZA_GRAD!E174</f>
        <v>0</v>
      </c>
      <c r="F127" s="28">
        <v>73</v>
      </c>
      <c r="G127" s="27">
        <f>E127*F127</f>
        <v>0</v>
      </c>
      <c r="H127" s="123"/>
      <c r="I127" s="40">
        <f>$K$6</f>
        <v>1</v>
      </c>
    </row>
    <row r="128" spans="1:9" ht="12.75" customHeight="1" outlineLevel="1">
      <c r="A128" s="101"/>
      <c r="B128" s="120"/>
      <c r="C128" s="65" t="s">
        <v>178</v>
      </c>
      <c r="D128" s="121"/>
      <c r="E128" s="32">
        <f>ZA_GRAD!E175</f>
        <v>0</v>
      </c>
      <c r="F128" s="28">
        <v>70</v>
      </c>
      <c r="G128" s="27">
        <f>E128*F128</f>
        <v>0</v>
      </c>
      <c r="H128" s="123"/>
      <c r="I128" s="40">
        <f>$K$6</f>
        <v>1</v>
      </c>
    </row>
    <row r="129" spans="1:9" ht="69" customHeight="1">
      <c r="A129" s="101">
        <v>80</v>
      </c>
      <c r="B129" s="120">
        <v>1</v>
      </c>
      <c r="C129" s="53" t="s">
        <v>98</v>
      </c>
      <c r="D129" s="34"/>
      <c r="E129" s="67">
        <f>ZA_GRAD!E179</f>
        <v>0</v>
      </c>
      <c r="F129" s="28"/>
      <c r="G129" s="27"/>
      <c r="H129" s="119" t="s">
        <v>179</v>
      </c>
      <c r="I129" s="40"/>
    </row>
    <row r="130" spans="1:9" ht="12.75" customHeight="1" outlineLevel="1">
      <c r="A130" s="101"/>
      <c r="B130" s="120"/>
      <c r="C130" s="64" t="s">
        <v>180</v>
      </c>
      <c r="D130" s="34" t="s">
        <v>126</v>
      </c>
      <c r="E130" s="32">
        <f>ZA_GRAD!E180</f>
        <v>0</v>
      </c>
      <c r="F130" s="28">
        <v>210</v>
      </c>
      <c r="G130" s="27">
        <f t="shared" ref="G130:G135" si="12">E130*F130</f>
        <v>0</v>
      </c>
      <c r="H130" s="119"/>
      <c r="I130" s="80">
        <v>1</v>
      </c>
    </row>
    <row r="131" spans="1:9" ht="12.75" customHeight="1" outlineLevel="1">
      <c r="A131" s="101"/>
      <c r="B131" s="120"/>
      <c r="C131" s="64" t="s">
        <v>181</v>
      </c>
      <c r="D131" s="34" t="s">
        <v>126</v>
      </c>
      <c r="E131" s="32">
        <f>ZA_GRAD!E181</f>
        <v>0</v>
      </c>
      <c r="F131" s="28">
        <v>146</v>
      </c>
      <c r="G131" s="27">
        <f t="shared" si="12"/>
        <v>0</v>
      </c>
      <c r="H131" s="119"/>
      <c r="I131" s="80">
        <v>1</v>
      </c>
    </row>
    <row r="132" spans="1:9" ht="12.75" customHeight="1" outlineLevel="1">
      <c r="A132" s="101"/>
      <c r="B132" s="120"/>
      <c r="C132" s="64" t="s">
        <v>182</v>
      </c>
      <c r="D132" s="34" t="s">
        <v>126</v>
      </c>
      <c r="E132" s="32">
        <f>ZA_GRAD!E182</f>
        <v>0</v>
      </c>
      <c r="F132" s="28">
        <v>85</v>
      </c>
      <c r="G132" s="27">
        <f t="shared" si="12"/>
        <v>0</v>
      </c>
      <c r="H132" s="119"/>
      <c r="I132" s="80">
        <v>1</v>
      </c>
    </row>
    <row r="133" spans="1:9" ht="12.75" customHeight="1" outlineLevel="1">
      <c r="A133" s="101"/>
      <c r="B133" s="120"/>
      <c r="C133" s="64" t="s">
        <v>183</v>
      </c>
      <c r="D133" s="34" t="s">
        <v>126</v>
      </c>
      <c r="E133" s="32">
        <f>ZA_GRAD!E183</f>
        <v>0</v>
      </c>
      <c r="F133" s="28">
        <v>630</v>
      </c>
      <c r="G133" s="27">
        <f t="shared" si="12"/>
        <v>0</v>
      </c>
      <c r="H133" s="119"/>
      <c r="I133" s="80">
        <v>1</v>
      </c>
    </row>
    <row r="134" spans="1:9" ht="12.75" customHeight="1" outlineLevel="1">
      <c r="A134" s="101"/>
      <c r="B134" s="120"/>
      <c r="C134" s="64" t="s">
        <v>184</v>
      </c>
      <c r="D134" s="34" t="s">
        <v>121</v>
      </c>
      <c r="E134" s="32">
        <f>ZA_GRAD!E184</f>
        <v>0</v>
      </c>
      <c r="F134" s="28">
        <v>250</v>
      </c>
      <c r="G134" s="27">
        <f t="shared" si="12"/>
        <v>0</v>
      </c>
      <c r="H134" s="119"/>
      <c r="I134" s="80">
        <v>1</v>
      </c>
    </row>
    <row r="135" spans="1:9" ht="12.75" customHeight="1" outlineLevel="1">
      <c r="A135" s="101"/>
      <c r="B135" s="120"/>
      <c r="C135" s="65" t="s">
        <v>185</v>
      </c>
      <c r="D135" s="34" t="s">
        <v>126</v>
      </c>
      <c r="E135" s="32">
        <f>ZA_GRAD!E185</f>
        <v>0</v>
      </c>
      <c r="F135" s="28">
        <v>630</v>
      </c>
      <c r="G135" s="27">
        <f t="shared" si="12"/>
        <v>0</v>
      </c>
      <c r="H135" s="119"/>
      <c r="I135" s="80">
        <v>1</v>
      </c>
    </row>
    <row r="136" spans="1:9" ht="71.25" customHeight="1">
      <c r="A136" s="101">
        <v>81</v>
      </c>
      <c r="B136" s="120">
        <v>2</v>
      </c>
      <c r="C136" s="53" t="s">
        <v>99</v>
      </c>
      <c r="D136" s="34"/>
      <c r="E136" s="67">
        <f>ZA_GRAD!E186</f>
        <v>0</v>
      </c>
      <c r="F136" s="28"/>
      <c r="G136" s="27"/>
      <c r="H136" s="119"/>
      <c r="I136" s="40"/>
    </row>
    <row r="137" spans="1:9" ht="12.75" customHeight="1" outlineLevel="1">
      <c r="A137" s="101"/>
      <c r="B137" s="120"/>
      <c r="C137" s="64" t="s">
        <v>186</v>
      </c>
      <c r="D137" s="34" t="s">
        <v>126</v>
      </c>
      <c r="E137" s="32">
        <f>ZA_GRAD!E187</f>
        <v>0</v>
      </c>
      <c r="F137" s="28">
        <v>210</v>
      </c>
      <c r="G137" s="27">
        <f>E137*F137</f>
        <v>0</v>
      </c>
      <c r="H137" s="119"/>
      <c r="I137" s="40">
        <v>1</v>
      </c>
    </row>
    <row r="138" spans="1:9" ht="12.75" customHeight="1" outlineLevel="1">
      <c r="A138" s="101"/>
      <c r="B138" s="120"/>
      <c r="C138" s="64" t="s">
        <v>187</v>
      </c>
      <c r="D138" s="34" t="s">
        <v>126</v>
      </c>
      <c r="E138" s="32">
        <f>ZA_GRAD!E188</f>
        <v>0</v>
      </c>
      <c r="F138" s="28">
        <v>210</v>
      </c>
      <c r="G138" s="27">
        <f>E138*F138</f>
        <v>0</v>
      </c>
      <c r="H138" s="119"/>
      <c r="I138" s="40">
        <v>1</v>
      </c>
    </row>
    <row r="139" spans="1:9" ht="12.75" customHeight="1" outlineLevel="1">
      <c r="A139" s="101"/>
      <c r="B139" s="120"/>
      <c r="C139" s="64" t="s">
        <v>188</v>
      </c>
      <c r="D139" s="34" t="s">
        <v>126</v>
      </c>
      <c r="E139" s="32">
        <f>ZA_GRAD!E189</f>
        <v>0</v>
      </c>
      <c r="F139" s="28">
        <v>146</v>
      </c>
      <c r="G139" s="27">
        <f>E139*F139</f>
        <v>0</v>
      </c>
      <c r="H139" s="119"/>
      <c r="I139" s="40">
        <v>1</v>
      </c>
    </row>
    <row r="140" spans="1:9" ht="12.75" customHeight="1" outlineLevel="1">
      <c r="A140" s="101"/>
      <c r="B140" s="120"/>
      <c r="C140" s="65" t="s">
        <v>189</v>
      </c>
      <c r="D140" s="34" t="s">
        <v>126</v>
      </c>
      <c r="E140" s="32">
        <f>ZA_GRAD!E190</f>
        <v>0</v>
      </c>
      <c r="F140" s="28">
        <v>85</v>
      </c>
      <c r="G140" s="27">
        <f>E140*F140</f>
        <v>0</v>
      </c>
      <c r="H140" s="119"/>
      <c r="I140" s="40">
        <v>1</v>
      </c>
    </row>
    <row r="141" spans="1:9" ht="66" customHeight="1">
      <c r="A141" s="34">
        <v>82</v>
      </c>
      <c r="B141" s="66">
        <v>3</v>
      </c>
      <c r="C141" s="51" t="s">
        <v>100</v>
      </c>
      <c r="D141" s="34" t="s">
        <v>121</v>
      </c>
      <c r="E141" s="32">
        <f>ZA_GRAD!E191</f>
        <v>0</v>
      </c>
      <c r="F141" s="28">
        <v>279</v>
      </c>
      <c r="G141" s="27">
        <f>E141*F141</f>
        <v>0</v>
      </c>
      <c r="H141" s="119"/>
      <c r="I141" s="40">
        <v>1</v>
      </c>
    </row>
    <row r="142" spans="1:9" ht="59.25" customHeight="1">
      <c r="A142" s="102" t="s">
        <v>24</v>
      </c>
      <c r="B142" s="34"/>
      <c r="C142" s="35" t="s">
        <v>190</v>
      </c>
      <c r="D142" s="36"/>
      <c r="E142" s="81">
        <f>IF(G142&gt;0,1,0)</f>
        <v>0</v>
      </c>
      <c r="F142" s="36"/>
      <c r="G142" s="82">
        <f>SUM(G7:G141)</f>
        <v>0</v>
      </c>
      <c r="H142" s="39"/>
      <c r="I142" s="40">
        <v>1</v>
      </c>
    </row>
    <row r="143" spans="1:9" ht="16.5" customHeight="1">
      <c r="A143" s="103"/>
      <c r="B143" s="34"/>
      <c r="C143" s="42" t="s">
        <v>191</v>
      </c>
      <c r="D143" s="43"/>
      <c r="E143" s="81">
        <f>IF(G143&gt;0,1,0)</f>
        <v>0</v>
      </c>
      <c r="F143" s="44">
        <v>0.22</v>
      </c>
      <c r="G143" s="82">
        <f>G142*0.22</f>
        <v>0</v>
      </c>
      <c r="H143" s="39"/>
      <c r="I143" s="40">
        <v>1</v>
      </c>
    </row>
    <row r="144" spans="1:9" ht="16.5" customHeight="1">
      <c r="A144" s="104"/>
      <c r="B144" s="34"/>
      <c r="C144" s="45" t="s">
        <v>192</v>
      </c>
      <c r="D144" s="46"/>
      <c r="E144" s="81">
        <f>IF(G144&gt;0,1,0)</f>
        <v>0</v>
      </c>
      <c r="F144" s="47"/>
      <c r="G144" s="82">
        <f>G142+G143</f>
        <v>0</v>
      </c>
      <c r="H144" s="39"/>
      <c r="I144" s="40">
        <v>1</v>
      </c>
    </row>
    <row r="145" spans="3:3" ht="16.5" hidden="1" customHeight="1">
      <c r="C145" s="83"/>
    </row>
    <row r="146" spans="3:3" ht="16.5" hidden="1" customHeight="1">
      <c r="C146" s="83"/>
    </row>
    <row r="147" spans="3:3" ht="16.5" hidden="1" customHeight="1">
      <c r="C147" s="83" t="e">
        <f>F142/D56</f>
        <v>#VALUE!</v>
      </c>
    </row>
    <row r="148" spans="3:3" ht="16.5" hidden="1" customHeight="1">
      <c r="C148" s="83"/>
    </row>
    <row r="149" spans="3:3" ht="16.5" hidden="1" customHeight="1">
      <c r="C149" s="86">
        <f>F142/1684</f>
        <v>0</v>
      </c>
    </row>
    <row r="150" spans="3:3" ht="16.5" hidden="1" customHeight="1">
      <c r="C150" s="83"/>
    </row>
    <row r="151" spans="3:3" ht="16.5" hidden="1" customHeight="1">
      <c r="C151" s="83" t="e">
        <f>F142/D15</f>
        <v>#VALUE!</v>
      </c>
    </row>
    <row r="152" spans="3:3" ht="16.5" hidden="1" customHeight="1">
      <c r="C152" s="83"/>
    </row>
    <row r="153" spans="3:3" ht="16.5" hidden="1" customHeight="1">
      <c r="C153" s="83"/>
    </row>
    <row r="154" spans="3:3" ht="16.5" hidden="1" customHeight="1">
      <c r="C154" s="83"/>
    </row>
    <row r="155" spans="3:3" ht="16.5" hidden="1" customHeight="1">
      <c r="C155" s="83"/>
    </row>
    <row r="156" spans="3:3" ht="16.5" hidden="1" customHeight="1">
      <c r="C156" s="83"/>
    </row>
    <row r="157" spans="3:3" ht="16.5" hidden="1" customHeight="1">
      <c r="C157" s="83"/>
    </row>
    <row r="158" spans="3:3" ht="16.5" hidden="1" customHeight="1">
      <c r="C158" s="83"/>
    </row>
    <row r="159" spans="3:3" ht="16.5" hidden="1" customHeight="1">
      <c r="C159" s="83"/>
    </row>
    <row r="160" spans="3:3" ht="16.5" hidden="1" customHeight="1">
      <c r="C160" s="83"/>
    </row>
    <row r="161" spans="3:3" ht="16.5" hidden="1" customHeight="1">
      <c r="C161" s="83"/>
    </row>
    <row r="162" spans="3:3" ht="16.5" hidden="1" customHeight="1">
      <c r="C162" s="83"/>
    </row>
    <row r="163" spans="3:3" ht="16.5" hidden="1" customHeight="1">
      <c r="C163" s="83"/>
    </row>
    <row r="164" spans="3:3" ht="16.5" hidden="1" customHeight="1">
      <c r="C164" s="83"/>
    </row>
    <row r="165" spans="3:3" ht="16.5" hidden="1" customHeight="1">
      <c r="C165" s="83"/>
    </row>
    <row r="166" spans="3:3" ht="16.5" hidden="1" customHeight="1">
      <c r="C166" s="83"/>
    </row>
    <row r="167" spans="3:3" ht="16.5" hidden="1" customHeight="1">
      <c r="C167" s="83"/>
    </row>
    <row r="168" spans="3:3" ht="16.5" hidden="1" customHeight="1">
      <c r="C168" s="83"/>
    </row>
    <row r="169" spans="3:3" ht="16.5" hidden="1" customHeight="1">
      <c r="C169" s="83"/>
    </row>
    <row r="170" spans="3:3" ht="16.5" hidden="1" customHeight="1">
      <c r="C170" s="83"/>
    </row>
    <row r="171" spans="3:3" ht="16.5" hidden="1" customHeight="1">
      <c r="C171" s="83"/>
    </row>
    <row r="172" spans="3:3" ht="16.5" hidden="1" customHeight="1">
      <c r="C172" s="83"/>
    </row>
    <row r="173" spans="3:3" ht="16.5" hidden="1" customHeight="1">
      <c r="C173" s="83"/>
    </row>
    <row r="174" spans="3:3" ht="16.5" hidden="1" customHeight="1">
      <c r="C174" s="83"/>
    </row>
    <row r="175" spans="3:3" ht="16.5" hidden="1" customHeight="1">
      <c r="C175" s="83"/>
    </row>
    <row r="176" spans="3:3" ht="16.5" hidden="1" customHeight="1">
      <c r="C176" s="83"/>
    </row>
    <row r="177" spans="3:3" ht="16.5" hidden="1" customHeight="1">
      <c r="C177" s="83"/>
    </row>
    <row r="178" spans="3:3" ht="16.5" hidden="1" customHeight="1">
      <c r="C178" s="83"/>
    </row>
    <row r="179" spans="3:3" ht="16.5" hidden="1" customHeight="1">
      <c r="C179" s="83"/>
    </row>
    <row r="180" spans="3:3" ht="16.5" hidden="1" customHeight="1">
      <c r="C180" s="83"/>
    </row>
    <row r="181" spans="3:3" ht="16.5" hidden="1" customHeight="1">
      <c r="C181" s="83"/>
    </row>
    <row r="182" spans="3:3" ht="16.5" hidden="1" customHeight="1">
      <c r="C182" s="83"/>
    </row>
    <row r="183" spans="3:3" ht="16.5" hidden="1" customHeight="1">
      <c r="C183" s="83"/>
    </row>
    <row r="184" spans="3:3" ht="16.5" hidden="1" customHeight="1">
      <c r="C184" s="83"/>
    </row>
    <row r="185" spans="3:3" ht="16.5" hidden="1" customHeight="1">
      <c r="C185" s="83"/>
    </row>
    <row r="186" spans="3:3" ht="16.5" hidden="1" customHeight="1">
      <c r="C186" s="83"/>
    </row>
    <row r="187" spans="3:3" ht="16.5" hidden="1" customHeight="1">
      <c r="C187" s="83"/>
    </row>
    <row r="188" spans="3:3" ht="16.5" hidden="1" customHeight="1">
      <c r="C188" s="83"/>
    </row>
    <row r="189" spans="3:3" ht="16.5" hidden="1" customHeight="1">
      <c r="C189" s="83"/>
    </row>
    <row r="190" spans="3:3" ht="16.5" hidden="1" customHeight="1">
      <c r="C190" s="83"/>
    </row>
    <row r="191" spans="3:3" ht="16.5" hidden="1" customHeight="1">
      <c r="C191" s="83"/>
    </row>
    <row r="192" spans="3:3" ht="16.5" hidden="1" customHeight="1">
      <c r="C192" s="83"/>
    </row>
    <row r="193" spans="3:3" ht="16.5" hidden="1" customHeight="1">
      <c r="C193" s="83"/>
    </row>
    <row r="194" spans="3:3" ht="16.5" hidden="1" customHeight="1">
      <c r="C194" s="83"/>
    </row>
    <row r="195" spans="3:3" ht="16.5" hidden="1" customHeight="1">
      <c r="C195" s="83"/>
    </row>
    <row r="196" spans="3:3" ht="16.5" hidden="1" customHeight="1">
      <c r="C196" s="83"/>
    </row>
    <row r="197" spans="3:3" ht="16.5" hidden="1" customHeight="1">
      <c r="C197" s="83"/>
    </row>
    <row r="198" spans="3:3" ht="16.5" hidden="1" customHeight="1">
      <c r="C198" s="83"/>
    </row>
    <row r="199" spans="3:3" ht="16.5" hidden="1" customHeight="1">
      <c r="C199" s="83"/>
    </row>
    <row r="200" spans="3:3" ht="16.5" hidden="1" customHeight="1">
      <c r="C200" s="83"/>
    </row>
    <row r="201" spans="3:3" ht="16.5" hidden="1" customHeight="1">
      <c r="C201" s="83"/>
    </row>
    <row r="202" spans="3:3" ht="16.5" hidden="1" customHeight="1">
      <c r="C202" s="83"/>
    </row>
    <row r="203" spans="3:3" ht="16.5" hidden="1" customHeight="1">
      <c r="C203" s="83"/>
    </row>
    <row r="204" spans="3:3" ht="16.5" hidden="1" customHeight="1">
      <c r="C204" s="83"/>
    </row>
    <row r="205" spans="3:3" ht="16.5" hidden="1" customHeight="1">
      <c r="C205" s="83"/>
    </row>
    <row r="206" spans="3:3" ht="16.5" hidden="1" customHeight="1">
      <c r="C206" s="83"/>
    </row>
    <row r="207" spans="3:3" ht="16.5" hidden="1" customHeight="1">
      <c r="C207" s="83"/>
    </row>
    <row r="208" spans="3:3" ht="16.5" hidden="1" customHeight="1">
      <c r="C208" s="83"/>
    </row>
    <row r="209" spans="3:3" ht="16.5" hidden="1" customHeight="1">
      <c r="C209" s="83"/>
    </row>
    <row r="210" spans="3:3" ht="16.5" hidden="1" customHeight="1">
      <c r="C210" s="83"/>
    </row>
    <row r="211" spans="3:3" ht="16.5" hidden="1" customHeight="1">
      <c r="C211" s="83"/>
    </row>
    <row r="212" spans="3:3" ht="16.5" hidden="1" customHeight="1">
      <c r="C212" s="83"/>
    </row>
    <row r="213" spans="3:3" ht="16.5" hidden="1" customHeight="1">
      <c r="C213" s="83"/>
    </row>
    <row r="214" spans="3:3" ht="16.5" hidden="1" customHeight="1">
      <c r="C214" s="83"/>
    </row>
    <row r="215" spans="3:3" ht="16.5" hidden="1" customHeight="1">
      <c r="C215" s="83"/>
    </row>
    <row r="216" spans="3:3" ht="16.5" hidden="1" customHeight="1">
      <c r="C216" s="83"/>
    </row>
    <row r="217" spans="3:3" ht="16.5" hidden="1" customHeight="1">
      <c r="C217" s="83"/>
    </row>
    <row r="218" spans="3:3" ht="16.5" hidden="1" customHeight="1">
      <c r="C218" s="83"/>
    </row>
    <row r="219" spans="3:3" ht="16.5" hidden="1" customHeight="1">
      <c r="C219" s="83"/>
    </row>
    <row r="220" spans="3:3" ht="16.5" hidden="1" customHeight="1">
      <c r="C220" s="83"/>
    </row>
    <row r="221" spans="3:3" ht="16.5" hidden="1" customHeight="1">
      <c r="C221" s="83"/>
    </row>
    <row r="222" spans="3:3" ht="16.5" hidden="1" customHeight="1">
      <c r="C222" s="83"/>
    </row>
    <row r="223" spans="3:3" ht="16.5" hidden="1" customHeight="1">
      <c r="C223" s="83"/>
    </row>
    <row r="224" spans="3:3" ht="16.5" hidden="1" customHeight="1">
      <c r="C224" s="83"/>
    </row>
    <row r="225" spans="3:3" ht="16.5" hidden="1" customHeight="1">
      <c r="C225" s="83"/>
    </row>
    <row r="226" spans="3:3" ht="16.5" hidden="1" customHeight="1">
      <c r="C226" s="83"/>
    </row>
    <row r="227" spans="3:3" ht="16.5" hidden="1" customHeight="1">
      <c r="C227" s="83"/>
    </row>
    <row r="228" spans="3:3" ht="16.5" hidden="1" customHeight="1">
      <c r="C228" s="83"/>
    </row>
    <row r="229" spans="3:3" ht="16.5" hidden="1" customHeight="1">
      <c r="C229" s="83"/>
    </row>
    <row r="230" spans="3:3" ht="16.5" hidden="1" customHeight="1">
      <c r="C230" s="83"/>
    </row>
    <row r="231" spans="3:3" ht="16.5" hidden="1" customHeight="1">
      <c r="C231" s="83"/>
    </row>
    <row r="232" spans="3:3" ht="16.5" hidden="1" customHeight="1">
      <c r="C232" s="83"/>
    </row>
    <row r="233" spans="3:3" ht="16.5" hidden="1" customHeight="1">
      <c r="C233" s="83"/>
    </row>
    <row r="234" spans="3:3" ht="16.5" hidden="1" customHeight="1">
      <c r="C234" s="83"/>
    </row>
    <row r="235" spans="3:3" ht="16.5" hidden="1" customHeight="1">
      <c r="C235" s="83"/>
    </row>
    <row r="236" spans="3:3" ht="16.5" hidden="1" customHeight="1">
      <c r="C236" s="83"/>
    </row>
    <row r="237" spans="3:3" ht="16.5" hidden="1" customHeight="1">
      <c r="C237" s="83"/>
    </row>
    <row r="238" spans="3:3" ht="16.5" hidden="1" customHeight="1">
      <c r="C238" s="83"/>
    </row>
    <row r="239" spans="3:3" ht="16.5" hidden="1" customHeight="1">
      <c r="C239" s="83"/>
    </row>
    <row r="240" spans="3:3" ht="16.5" hidden="1" customHeight="1">
      <c r="C240" s="83"/>
    </row>
    <row r="241" spans="3:3" ht="16.5" hidden="1" customHeight="1">
      <c r="C241" s="83"/>
    </row>
    <row r="242" spans="3:3" ht="16.5" hidden="1" customHeight="1">
      <c r="C242" s="83"/>
    </row>
    <row r="243" spans="3:3" ht="16.5" hidden="1" customHeight="1">
      <c r="C243" s="83"/>
    </row>
    <row r="244" spans="3:3" ht="16.5" hidden="1" customHeight="1">
      <c r="C244" s="83"/>
    </row>
    <row r="245" spans="3:3" ht="16.5" hidden="1" customHeight="1">
      <c r="C245" s="83"/>
    </row>
    <row r="246" spans="3:3" ht="16.5" hidden="1" customHeight="1">
      <c r="C246" s="83"/>
    </row>
    <row r="247" spans="3:3" ht="16.5" hidden="1" customHeight="1">
      <c r="C247" s="83"/>
    </row>
    <row r="248" spans="3:3" ht="16.5" hidden="1" customHeight="1">
      <c r="C248" s="83"/>
    </row>
    <row r="249" spans="3:3" ht="16.5" hidden="1" customHeight="1">
      <c r="C249" s="83"/>
    </row>
    <row r="250" spans="3:3" ht="16.5" hidden="1" customHeight="1">
      <c r="C250" s="83"/>
    </row>
    <row r="251" spans="3:3" ht="16.5" hidden="1" customHeight="1">
      <c r="C251" s="83"/>
    </row>
    <row r="252" spans="3:3" ht="16.5" hidden="1" customHeight="1">
      <c r="C252" s="83"/>
    </row>
    <row r="253" spans="3:3" ht="16.5" hidden="1" customHeight="1">
      <c r="C253" s="83"/>
    </row>
    <row r="254" spans="3:3" ht="16.5" hidden="1" customHeight="1"/>
    <row r="255" spans="3:3" ht="16.5" hidden="1" customHeight="1"/>
    <row r="256" spans="3:3" ht="16.5" hidden="1" customHeight="1"/>
    <row r="257" ht="16.5" hidden="1" customHeight="1"/>
    <row r="258" ht="16.5" hidden="1" customHeight="1"/>
    <row r="259" ht="16.5" hidden="1" customHeight="1"/>
    <row r="260" ht="16.5" hidden="1" customHeight="1"/>
    <row r="261" ht="16.5" hidden="1" customHeight="1"/>
    <row r="262" ht="16.5" hidden="1" customHeight="1"/>
    <row r="263" ht="16.5" hidden="1" customHeight="1"/>
    <row r="264" ht="16.5" hidden="1" customHeight="1"/>
    <row r="265" ht="16.5" hidden="1" customHeight="1"/>
    <row r="266" ht="16.5" hidden="1" customHeight="1"/>
    <row r="267" ht="16.5" hidden="1" customHeight="1"/>
    <row r="268" ht="16.5" hidden="1" customHeight="1"/>
    <row r="269" ht="16.5" hidden="1" customHeight="1"/>
    <row r="270" ht="16.5" hidden="1" customHeight="1"/>
    <row r="271" ht="16.5" hidden="1" customHeight="1"/>
    <row r="272" ht="16.5" hidden="1" customHeight="1"/>
    <row r="273" ht="16.5" hidden="1" customHeight="1"/>
    <row r="274" ht="16.5" hidden="1" customHeight="1"/>
    <row r="275" ht="16.5" hidden="1" customHeight="1"/>
    <row r="276" ht="16.5" hidden="1" customHeight="1"/>
    <row r="277" ht="16.5" hidden="1" customHeight="1"/>
    <row r="278" ht="16.5" hidden="1" customHeight="1"/>
    <row r="279" ht="16.5" hidden="1" customHeight="1"/>
    <row r="280" ht="16.5" hidden="1" customHeight="1"/>
    <row r="281" ht="16.5" hidden="1" customHeight="1"/>
    <row r="282" ht="16.5" hidden="1" customHeight="1"/>
    <row r="283" ht="16.5" hidden="1" customHeight="1"/>
    <row r="284" ht="16.5" hidden="1" customHeight="1"/>
    <row r="285" ht="16.5" hidden="1" customHeight="1"/>
    <row r="286" ht="16.5" hidden="1" customHeight="1"/>
    <row r="287" ht="16.5" hidden="1" customHeight="1"/>
    <row r="288" ht="16.5" hidden="1" customHeight="1"/>
    <row r="289" ht="16.5" hidden="1" customHeight="1"/>
    <row r="290" ht="16.5" hidden="1" customHeight="1"/>
    <row r="291" ht="16.5" hidden="1" customHeight="1"/>
    <row r="292" ht="16.5" hidden="1" customHeight="1"/>
    <row r="293" ht="16.5" hidden="1" customHeight="1"/>
    <row r="294" ht="16.5" hidden="1" customHeight="1"/>
    <row r="295" ht="16.5" hidden="1" customHeight="1"/>
    <row r="296" ht="16.5" hidden="1" customHeight="1"/>
    <row r="297" ht="16.5" hidden="1" customHeight="1"/>
    <row r="298" ht="16.5" hidden="1" customHeight="1"/>
    <row r="299" ht="16.5" hidden="1" customHeight="1"/>
    <row r="300" ht="16.5" hidden="1" customHeight="1"/>
    <row r="301" ht="16.5" hidden="1" customHeight="1"/>
    <row r="302" ht="16.5" hidden="1" customHeight="1"/>
    <row r="303" ht="16.5" hidden="1" customHeight="1"/>
    <row r="304" ht="16.5" hidden="1" customHeight="1"/>
    <row r="305" ht="16.5" hidden="1" customHeight="1"/>
    <row r="306" ht="16.5" hidden="1" customHeight="1"/>
    <row r="307" ht="16.5" hidden="1" customHeight="1"/>
    <row r="308" ht="16.5" hidden="1" customHeight="1"/>
    <row r="309" ht="16.5" hidden="1" customHeight="1"/>
    <row r="310" ht="16.5" hidden="1" customHeight="1"/>
    <row r="311" ht="16.5" hidden="1" customHeight="1"/>
    <row r="312" ht="16.5" hidden="1" customHeight="1"/>
    <row r="313" ht="16.5" hidden="1" customHeight="1"/>
    <row r="314" ht="16.5" hidden="1" customHeight="1"/>
    <row r="315" ht="16.5" hidden="1" customHeight="1"/>
    <row r="316" ht="16.5" hidden="1" customHeight="1"/>
    <row r="317" ht="16.5" hidden="1" customHeight="1"/>
    <row r="318" ht="16.5" hidden="1" customHeight="1"/>
    <row r="319" ht="16.5" hidden="1" customHeight="1"/>
    <row r="320" ht="16.5" hidden="1" customHeight="1"/>
    <row r="321" ht="16.5" hidden="1" customHeight="1"/>
    <row r="322" ht="16.5" hidden="1" customHeight="1"/>
    <row r="323" ht="16.5" hidden="1" customHeight="1"/>
    <row r="324" ht="16.5" hidden="1" customHeight="1"/>
    <row r="325" ht="16.5" hidden="1" customHeight="1"/>
    <row r="326" ht="16.5" hidden="1" customHeight="1"/>
    <row r="327" ht="16.5" hidden="1" customHeight="1"/>
    <row r="328" ht="16.5" hidden="1" customHeight="1"/>
    <row r="329" ht="16.5" hidden="1" customHeight="1"/>
    <row r="330" ht="16.5" hidden="1" customHeight="1"/>
    <row r="331" ht="16.5" hidden="1" customHeight="1"/>
    <row r="332" ht="16.5" hidden="1" customHeight="1"/>
    <row r="333" ht="16.5" hidden="1" customHeight="1"/>
    <row r="334" ht="16.5" hidden="1" customHeight="1"/>
    <row r="335" ht="16.5" hidden="1" customHeight="1"/>
    <row r="336" ht="16.5" hidden="1" customHeight="1"/>
    <row r="337" ht="16.5" hidden="1" customHeight="1"/>
    <row r="338" ht="16.5" hidden="1" customHeight="1"/>
    <row r="339" ht="16.5" hidden="1" customHeight="1"/>
    <row r="340" ht="16.5" hidden="1" customHeight="1"/>
    <row r="341" ht="16.5" hidden="1" customHeight="1"/>
    <row r="342" ht="16.5" hidden="1" customHeight="1"/>
    <row r="343" ht="16.5" hidden="1" customHeight="1"/>
    <row r="344" ht="16.5" hidden="1" customHeight="1"/>
    <row r="345" ht="16.5" hidden="1" customHeight="1"/>
    <row r="346" ht="16.5" hidden="1" customHeight="1"/>
    <row r="347" ht="16.5" hidden="1" customHeight="1"/>
    <row r="348" ht="16.5" hidden="1" customHeight="1"/>
    <row r="349" ht="16.5" hidden="1" customHeight="1"/>
    <row r="350" ht="16.5" hidden="1" customHeight="1"/>
    <row r="351" ht="16.5" hidden="1" customHeight="1"/>
    <row r="352" ht="16.5" hidden="1" customHeight="1"/>
    <row r="353" spans="3:7" ht="16.5" hidden="1" customHeight="1"/>
    <row r="354" spans="3:7" ht="16.5" hidden="1" customHeight="1"/>
    <row r="355" spans="3:7" ht="16.5" hidden="1" customHeight="1"/>
    <row r="357" spans="3:7" ht="16.5" customHeight="1">
      <c r="C357" s="99"/>
    </row>
    <row r="359" spans="3:7" ht="16.5" customHeight="1">
      <c r="C359" s="87" t="s">
        <v>21</v>
      </c>
      <c r="D359" s="144" t="s">
        <v>22</v>
      </c>
      <c r="E359" s="144"/>
      <c r="F359" s="144"/>
      <c r="G359" s="144"/>
    </row>
    <row r="360" spans="3:7" ht="16.5" customHeight="1">
      <c r="C360" s="87" t="s">
        <v>23</v>
      </c>
      <c r="D360" s="140" t="s">
        <v>40</v>
      </c>
      <c r="E360" s="140"/>
      <c r="F360" s="140"/>
      <c r="G360" s="140"/>
    </row>
    <row r="363" spans="3:7" ht="16.5" customHeight="1">
      <c r="C363" s="98"/>
    </row>
  </sheetData>
  <sheetProtection password="8AE9" sheet="1" objects="1" scenarios="1"/>
  <autoFilter ref="A6:G6"/>
  <mergeCells count="58">
    <mergeCell ref="H78:H94"/>
    <mergeCell ref="D112:D118"/>
    <mergeCell ref="D72:D73"/>
    <mergeCell ref="H60:H77"/>
    <mergeCell ref="B1:G1"/>
    <mergeCell ref="B2:G2"/>
    <mergeCell ref="B3:G3"/>
    <mergeCell ref="B4:G4"/>
    <mergeCell ref="D360:G360"/>
    <mergeCell ref="I72:I73"/>
    <mergeCell ref="D9:D12"/>
    <mergeCell ref="I10:I12"/>
    <mergeCell ref="D359:G359"/>
    <mergeCell ref="D83:D89"/>
    <mergeCell ref="B5:G5"/>
    <mergeCell ref="H7:H42"/>
    <mergeCell ref="B9:B12"/>
    <mergeCell ref="H49:H56"/>
    <mergeCell ref="H43:H48"/>
    <mergeCell ref="B35:B37"/>
    <mergeCell ref="D35:D37"/>
    <mergeCell ref="F10:F12"/>
    <mergeCell ref="G10:G12"/>
    <mergeCell ref="H95:H125"/>
    <mergeCell ref="B95:B102"/>
    <mergeCell ref="D95:D102"/>
    <mergeCell ref="B120:B125"/>
    <mergeCell ref="D120:D125"/>
    <mergeCell ref="B112:B118"/>
    <mergeCell ref="B129:B135"/>
    <mergeCell ref="B74:B76"/>
    <mergeCell ref="D74:D76"/>
    <mergeCell ref="B105:B111"/>
    <mergeCell ref="D105:D111"/>
    <mergeCell ref="B83:B89"/>
    <mergeCell ref="A9:A12"/>
    <mergeCell ref="A35:A37"/>
    <mergeCell ref="B71:B73"/>
    <mergeCell ref="F72:F73"/>
    <mergeCell ref="A57:A59"/>
    <mergeCell ref="H129:H141"/>
    <mergeCell ref="B136:B140"/>
    <mergeCell ref="B126:B128"/>
    <mergeCell ref="D126:D128"/>
    <mergeCell ref="H126:H128"/>
    <mergeCell ref="A74:A76"/>
    <mergeCell ref="A83:A89"/>
    <mergeCell ref="A95:A102"/>
    <mergeCell ref="A71:A73"/>
    <mergeCell ref="B57:B59"/>
    <mergeCell ref="G72:G73"/>
    <mergeCell ref="A105:A111"/>
    <mergeCell ref="A112:A118"/>
    <mergeCell ref="A142:A144"/>
    <mergeCell ref="A120:A125"/>
    <mergeCell ref="A126:A128"/>
    <mergeCell ref="A129:A135"/>
    <mergeCell ref="A136:A140"/>
  </mergeCells>
  <phoneticPr fontId="0" type="noConversion"/>
  <printOptions verticalCentered="1"/>
  <pageMargins left="0.78740157480314965" right="0.19685039370078741" top="0.62992125984251968" bottom="0.51181102362204722" header="0.31496062992125984" footer="0.43307086614173229"/>
  <pageSetup paperSize="9" scale="95" orientation="portrait" verticalDpi="300" r:id="rId1"/>
  <headerFooter alignWithMargins="0">
    <oddHeader>&amp;RU Zagrebu; &amp;D</oddHeader>
    <oddFooter>&amp;CStranica&amp;P/&amp;N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List2"/>
  <dimension ref="A1:K410"/>
  <sheetViews>
    <sheetView tabSelected="1" topLeftCell="B1" zoomScale="85" zoomScaleNormal="85" zoomScaleSheetLayoutView="85" workbookViewId="0">
      <selection activeCell="L4" sqref="L4"/>
    </sheetView>
  </sheetViews>
  <sheetFormatPr defaultColWidth="61.140625" defaultRowHeight="16.5" customHeight="1" outlineLevelRow="1" outlineLevelCol="1"/>
  <cols>
    <col min="1" max="1" width="3.85546875" style="1" hidden="1" customWidth="1" outlineLevel="1"/>
    <col min="2" max="2" width="3.28515625" style="1" customWidth="1" collapsed="1"/>
    <col min="3" max="3" width="63.28515625" style="19" customWidth="1"/>
    <col min="4" max="4" width="5" style="2" customWidth="1"/>
    <col min="5" max="5" width="8.85546875" style="16" customWidth="1"/>
    <col min="6" max="6" width="7.42578125" style="17" customWidth="1"/>
    <col min="7" max="7" width="10.140625" style="17" customWidth="1"/>
    <col min="8" max="8" width="2.140625" style="2" hidden="1" customWidth="1"/>
    <col min="9" max="9" width="8.85546875" style="10" hidden="1" customWidth="1"/>
    <col min="10" max="10" width="2.42578125" style="2" hidden="1" customWidth="1"/>
    <col min="11" max="11" width="20" style="2" hidden="1" customWidth="1"/>
    <col min="12" max="12" width="61.140625" style="2" customWidth="1"/>
    <col min="13" max="13" width="0.140625" style="2" customWidth="1"/>
    <col min="14" max="16384" width="61.140625" style="2"/>
  </cols>
  <sheetData>
    <row r="1" spans="1:11" ht="16.5" customHeight="1">
      <c r="B1" s="149" t="s">
        <v>115</v>
      </c>
      <c r="C1" s="149"/>
      <c r="D1" s="150"/>
      <c r="E1" s="150"/>
      <c r="F1" s="150"/>
      <c r="G1" s="150"/>
      <c r="I1" s="3"/>
    </row>
    <row r="2" spans="1:11" ht="21" customHeight="1">
      <c r="B2" s="151" t="s">
        <v>25</v>
      </c>
      <c r="C2" s="151"/>
      <c r="D2" s="151"/>
      <c r="E2" s="151"/>
      <c r="F2" s="151"/>
      <c r="G2" s="151"/>
      <c r="I2" s="3"/>
    </row>
    <row r="3" spans="1:11" ht="21" customHeight="1">
      <c r="B3" s="152"/>
      <c r="C3" s="152"/>
      <c r="D3" s="152"/>
      <c r="E3" s="152"/>
      <c r="F3" s="152"/>
      <c r="G3" s="152"/>
      <c r="I3" s="3"/>
    </row>
    <row r="4" spans="1:11" ht="21" customHeight="1">
      <c r="B4" s="152" t="s">
        <v>26</v>
      </c>
      <c r="C4" s="152"/>
      <c r="D4" s="153"/>
      <c r="E4" s="153"/>
      <c r="F4" s="153"/>
      <c r="G4" s="153"/>
      <c r="I4" s="3"/>
    </row>
    <row r="5" spans="1:11" ht="21" customHeight="1">
      <c r="B5" s="152" t="s">
        <v>27</v>
      </c>
      <c r="C5" s="152"/>
      <c r="D5" s="153"/>
      <c r="E5" s="153"/>
      <c r="F5" s="153"/>
      <c r="G5" s="153"/>
      <c r="I5" s="3"/>
    </row>
    <row r="6" spans="1:11" ht="36" customHeight="1">
      <c r="A6" s="48"/>
      <c r="B6" s="20" t="s">
        <v>116</v>
      </c>
      <c r="C6" s="21" t="s">
        <v>117</v>
      </c>
      <c r="D6" s="22" t="s">
        <v>118</v>
      </c>
      <c r="E6" s="23" t="s">
        <v>119</v>
      </c>
      <c r="F6" s="24" t="s">
        <v>120</v>
      </c>
      <c r="G6" s="25" t="s">
        <v>101</v>
      </c>
      <c r="H6" s="4"/>
      <c r="I6" s="5">
        <v>1</v>
      </c>
      <c r="K6" s="6">
        <v>1</v>
      </c>
    </row>
    <row r="7" spans="1:11" ht="82.5" customHeight="1">
      <c r="A7" s="48">
        <v>1</v>
      </c>
      <c r="B7" s="49">
        <v>1</v>
      </c>
      <c r="C7" s="50" t="s">
        <v>122</v>
      </c>
      <c r="D7" s="34" t="s">
        <v>121</v>
      </c>
      <c r="E7" s="7">
        <v>0</v>
      </c>
      <c r="F7" s="26">
        <v>5</v>
      </c>
      <c r="G7" s="94">
        <f>E7*F7</f>
        <v>0</v>
      </c>
      <c r="H7" s="154" t="s">
        <v>123</v>
      </c>
      <c r="I7" s="8">
        <v>1</v>
      </c>
    </row>
    <row r="8" spans="1:11" ht="27.75" customHeight="1">
      <c r="A8" s="48">
        <v>2</v>
      </c>
      <c r="B8" s="49">
        <f>B7+1</f>
        <v>2</v>
      </c>
      <c r="C8" s="51" t="s">
        <v>28</v>
      </c>
      <c r="D8" s="34" t="s">
        <v>124</v>
      </c>
      <c r="E8" s="7">
        <v>0</v>
      </c>
      <c r="F8" s="28">
        <v>4.5</v>
      </c>
      <c r="G8" s="94">
        <f>E8*F8</f>
        <v>0</v>
      </c>
      <c r="H8" s="154"/>
      <c r="I8" s="8">
        <v>1</v>
      </c>
    </row>
    <row r="9" spans="1:11" ht="28.5" customHeight="1" collapsed="1">
      <c r="A9" s="101">
        <v>3</v>
      </c>
      <c r="B9" s="120">
        <v>3</v>
      </c>
      <c r="C9" s="53" t="s">
        <v>193</v>
      </c>
      <c r="D9" s="102" t="s">
        <v>126</v>
      </c>
      <c r="E9" s="90">
        <f>IF(SUM(E10:E12)&gt;0,1,0)</f>
        <v>0</v>
      </c>
      <c r="F9" s="28"/>
      <c r="G9" s="94"/>
      <c r="H9" s="154"/>
      <c r="I9" s="8">
        <v>1</v>
      </c>
    </row>
    <row r="10" spans="1:11" ht="12.75" customHeight="1" outlineLevel="1">
      <c r="A10" s="101"/>
      <c r="B10" s="120"/>
      <c r="C10" s="54" t="s">
        <v>125</v>
      </c>
      <c r="D10" s="142"/>
      <c r="E10" s="7">
        <v>0</v>
      </c>
      <c r="F10" s="30">
        <v>1710</v>
      </c>
      <c r="G10" s="155">
        <f>SUM(E10*F10,E11*F11,E12*F12)</f>
        <v>0</v>
      </c>
      <c r="H10" s="154"/>
      <c r="I10" s="159">
        <f>$K$6</f>
        <v>1</v>
      </c>
    </row>
    <row r="11" spans="1:11" ht="12.75" customHeight="1" outlineLevel="1">
      <c r="A11" s="101"/>
      <c r="B11" s="120"/>
      <c r="C11" s="54" t="s">
        <v>127</v>
      </c>
      <c r="D11" s="142"/>
      <c r="E11" s="7">
        <v>0</v>
      </c>
      <c r="F11" s="69">
        <v>2750</v>
      </c>
      <c r="G11" s="156"/>
      <c r="H11" s="154"/>
      <c r="I11" s="159"/>
    </row>
    <row r="12" spans="1:11" ht="12.75" customHeight="1" outlineLevel="1">
      <c r="A12" s="101"/>
      <c r="B12" s="120"/>
      <c r="C12" s="54" t="s">
        <v>128</v>
      </c>
      <c r="D12" s="143"/>
      <c r="E12" s="7">
        <v>0</v>
      </c>
      <c r="F12" s="31">
        <v>4280</v>
      </c>
      <c r="G12" s="157"/>
      <c r="H12" s="154"/>
      <c r="I12" s="159"/>
    </row>
    <row r="13" spans="1:11" ht="63.75">
      <c r="A13" s="52">
        <v>4</v>
      </c>
      <c r="B13" s="49">
        <v>4</v>
      </c>
      <c r="C13" s="55" t="s">
        <v>195</v>
      </c>
      <c r="D13" s="34" t="s">
        <v>121</v>
      </c>
      <c r="E13" s="9">
        <v>0</v>
      </c>
      <c r="F13" s="30">
        <v>18.5</v>
      </c>
      <c r="G13" s="95">
        <f>E13*F13</f>
        <v>0</v>
      </c>
      <c r="H13" s="154"/>
      <c r="I13" s="8">
        <f>$K$6</f>
        <v>1</v>
      </c>
    </row>
    <row r="14" spans="1:11" ht="76.5" customHeight="1">
      <c r="A14" s="101">
        <v>5</v>
      </c>
      <c r="B14" s="120">
        <v>5</v>
      </c>
      <c r="C14" s="56" t="s">
        <v>34</v>
      </c>
      <c r="D14" s="158" t="s">
        <v>124</v>
      </c>
      <c r="E14" s="91">
        <f>IF(SUM(E15:E18)&gt;0,1,0)</f>
        <v>0</v>
      </c>
      <c r="F14" s="28"/>
      <c r="G14" s="162">
        <f>SUMPRODUCT(E15:E17,F15:F17)</f>
        <v>0</v>
      </c>
      <c r="H14" s="154"/>
      <c r="I14" s="164">
        <v>1</v>
      </c>
    </row>
    <row r="15" spans="1:11" ht="13.5" customHeight="1">
      <c r="A15" s="101"/>
      <c r="B15" s="120"/>
      <c r="C15" s="58" t="s">
        <v>31</v>
      </c>
      <c r="D15" s="158"/>
      <c r="E15" s="11">
        <v>0</v>
      </c>
      <c r="F15" s="27">
        <f>24.5+3.5*E18</f>
        <v>24.5</v>
      </c>
      <c r="G15" s="162"/>
      <c r="H15" s="154"/>
      <c r="I15" s="165"/>
    </row>
    <row r="16" spans="1:11" ht="13.5" customHeight="1">
      <c r="A16" s="101"/>
      <c r="B16" s="120"/>
      <c r="C16" s="58" t="s">
        <v>32</v>
      </c>
      <c r="D16" s="158"/>
      <c r="E16" s="11">
        <v>0</v>
      </c>
      <c r="F16" s="27">
        <f>21.6+3.5*E18</f>
        <v>21.6</v>
      </c>
      <c r="G16" s="162"/>
      <c r="H16" s="154"/>
      <c r="I16" s="165"/>
    </row>
    <row r="17" spans="1:9" ht="13.5" customHeight="1">
      <c r="A17" s="101"/>
      <c r="B17" s="120"/>
      <c r="C17" s="58" t="s">
        <v>33</v>
      </c>
      <c r="D17" s="121"/>
      <c r="E17" s="11">
        <v>0</v>
      </c>
      <c r="F17" s="27">
        <f>18.5+3.5*E18</f>
        <v>18.5</v>
      </c>
      <c r="G17" s="162"/>
      <c r="H17" s="154"/>
      <c r="I17" s="165"/>
    </row>
    <row r="18" spans="1:9" ht="13.5" customHeight="1">
      <c r="A18" s="101"/>
      <c r="B18" s="120"/>
      <c r="C18" s="58" t="s">
        <v>35</v>
      </c>
      <c r="D18" s="121"/>
      <c r="E18" s="11">
        <v>0</v>
      </c>
      <c r="F18" s="27"/>
      <c r="G18" s="162"/>
      <c r="H18" s="154"/>
      <c r="I18" s="165"/>
    </row>
    <row r="19" spans="1:9" ht="42.75" customHeight="1">
      <c r="A19" s="52">
        <v>6</v>
      </c>
      <c r="B19" s="49">
        <v>6</v>
      </c>
      <c r="C19" s="51" t="s">
        <v>197</v>
      </c>
      <c r="D19" s="34" t="s">
        <v>124</v>
      </c>
      <c r="E19" s="7">
        <v>0</v>
      </c>
      <c r="F19" s="28">
        <v>36.799999999999997</v>
      </c>
      <c r="G19" s="94">
        <f>E19*F19</f>
        <v>0</v>
      </c>
      <c r="H19" s="154"/>
      <c r="I19" s="8">
        <v>1</v>
      </c>
    </row>
    <row r="20" spans="1:9" ht="42.75" customHeight="1">
      <c r="A20" s="52">
        <v>7</v>
      </c>
      <c r="B20" s="49">
        <v>7</v>
      </c>
      <c r="C20" s="51" t="s">
        <v>198</v>
      </c>
      <c r="D20" s="34" t="s">
        <v>121</v>
      </c>
      <c r="E20" s="7">
        <v>0</v>
      </c>
      <c r="F20" s="28">
        <v>40</v>
      </c>
      <c r="G20" s="94">
        <f>E20*F20</f>
        <v>0</v>
      </c>
      <c r="H20" s="154"/>
      <c r="I20" s="8">
        <v>1</v>
      </c>
    </row>
    <row r="21" spans="1:9" ht="63.75" customHeight="1">
      <c r="A21" s="52">
        <v>8</v>
      </c>
      <c r="B21" s="49">
        <v>8</v>
      </c>
      <c r="C21" s="51" t="s">
        <v>199</v>
      </c>
      <c r="D21" s="34" t="s">
        <v>121</v>
      </c>
      <c r="E21" s="7">
        <v>0</v>
      </c>
      <c r="F21" s="28">
        <v>40.1</v>
      </c>
      <c r="G21" s="94">
        <f t="shared" ref="G21:G37" si="0">E21*F21</f>
        <v>0</v>
      </c>
      <c r="H21" s="154"/>
      <c r="I21" s="8">
        <v>1</v>
      </c>
    </row>
    <row r="22" spans="1:9" ht="63.75" customHeight="1">
      <c r="A22" s="52">
        <v>9</v>
      </c>
      <c r="B22" s="49">
        <v>9</v>
      </c>
      <c r="C22" s="51" t="s">
        <v>200</v>
      </c>
      <c r="D22" s="34" t="s">
        <v>121</v>
      </c>
      <c r="E22" s="7">
        <v>0</v>
      </c>
      <c r="F22" s="28">
        <v>30.2</v>
      </c>
      <c r="G22" s="94">
        <f t="shared" si="0"/>
        <v>0</v>
      </c>
      <c r="H22" s="154"/>
      <c r="I22" s="8">
        <v>1</v>
      </c>
    </row>
    <row r="23" spans="1:9" ht="65.25" customHeight="1">
      <c r="A23" s="52">
        <v>10</v>
      </c>
      <c r="B23" s="49">
        <v>10</v>
      </c>
      <c r="C23" s="51" t="s">
        <v>201</v>
      </c>
      <c r="D23" s="34" t="s">
        <v>121</v>
      </c>
      <c r="E23" s="7">
        <v>0</v>
      </c>
      <c r="F23" s="28">
        <v>64</v>
      </c>
      <c r="G23" s="94">
        <f t="shared" si="0"/>
        <v>0</v>
      </c>
      <c r="H23" s="154"/>
      <c r="I23" s="8">
        <v>1</v>
      </c>
    </row>
    <row r="24" spans="1:9" ht="65.25" customHeight="1">
      <c r="A24" s="52">
        <v>11</v>
      </c>
      <c r="B24" s="49">
        <v>11</v>
      </c>
      <c r="C24" s="51" t="s">
        <v>203</v>
      </c>
      <c r="D24" s="34" t="s">
        <v>121</v>
      </c>
      <c r="E24" s="7">
        <v>0</v>
      </c>
      <c r="F24" s="28">
        <v>93.5</v>
      </c>
      <c r="G24" s="94">
        <f t="shared" si="0"/>
        <v>0</v>
      </c>
      <c r="H24" s="154"/>
      <c r="I24" s="8">
        <v>1</v>
      </c>
    </row>
    <row r="25" spans="1:9" ht="65.25" customHeight="1">
      <c r="A25" s="52">
        <v>12</v>
      </c>
      <c r="B25" s="49">
        <v>12</v>
      </c>
      <c r="C25" s="51" t="s">
        <v>202</v>
      </c>
      <c r="D25" s="34" t="s">
        <v>121</v>
      </c>
      <c r="E25" s="7">
        <v>0</v>
      </c>
      <c r="F25" s="28">
        <v>119.4</v>
      </c>
      <c r="G25" s="94">
        <f t="shared" si="0"/>
        <v>0</v>
      </c>
      <c r="H25" s="154"/>
      <c r="I25" s="8">
        <v>1</v>
      </c>
    </row>
    <row r="26" spans="1:9" ht="50.25" customHeight="1">
      <c r="A26" s="52">
        <v>13</v>
      </c>
      <c r="B26" s="49">
        <v>13</v>
      </c>
      <c r="C26" s="51" t="s">
        <v>204</v>
      </c>
      <c r="D26" s="34" t="s">
        <v>124</v>
      </c>
      <c r="E26" s="7">
        <v>0</v>
      </c>
      <c r="F26" s="28">
        <v>32.4</v>
      </c>
      <c r="G26" s="94">
        <f t="shared" si="0"/>
        <v>0</v>
      </c>
      <c r="H26" s="154"/>
      <c r="I26" s="8">
        <v>1</v>
      </c>
    </row>
    <row r="27" spans="1:9" ht="51">
      <c r="A27" s="52">
        <v>14</v>
      </c>
      <c r="B27" s="49">
        <v>14</v>
      </c>
      <c r="C27" s="51" t="s">
        <v>205</v>
      </c>
      <c r="D27" s="34" t="s">
        <v>124</v>
      </c>
      <c r="E27" s="7">
        <v>0</v>
      </c>
      <c r="F27" s="28">
        <v>40.1</v>
      </c>
      <c r="G27" s="94">
        <f t="shared" si="0"/>
        <v>0</v>
      </c>
      <c r="H27" s="154"/>
      <c r="I27" s="8">
        <v>1</v>
      </c>
    </row>
    <row r="28" spans="1:9" ht="46.5" customHeight="1">
      <c r="A28" s="52">
        <v>15</v>
      </c>
      <c r="B28" s="49">
        <v>15</v>
      </c>
      <c r="C28" s="51" t="s">
        <v>206</v>
      </c>
      <c r="D28" s="34" t="s">
        <v>124</v>
      </c>
      <c r="E28" s="7">
        <v>0</v>
      </c>
      <c r="F28" s="28">
        <v>40.200000000000003</v>
      </c>
      <c r="G28" s="94">
        <f t="shared" si="0"/>
        <v>0</v>
      </c>
      <c r="H28" s="154"/>
      <c r="I28" s="8">
        <v>1</v>
      </c>
    </row>
    <row r="29" spans="1:9" ht="46.5" customHeight="1">
      <c r="A29" s="52">
        <v>16</v>
      </c>
      <c r="B29" s="49">
        <v>16</v>
      </c>
      <c r="C29" s="51" t="s">
        <v>207</v>
      </c>
      <c r="D29" s="34" t="s">
        <v>124</v>
      </c>
      <c r="E29" s="7">
        <v>0</v>
      </c>
      <c r="F29" s="28">
        <v>40.200000000000003</v>
      </c>
      <c r="G29" s="94">
        <f t="shared" si="0"/>
        <v>0</v>
      </c>
      <c r="H29" s="154"/>
      <c r="I29" s="8">
        <v>1</v>
      </c>
    </row>
    <row r="30" spans="1:9" ht="37.5" customHeight="1">
      <c r="A30" s="52">
        <v>17</v>
      </c>
      <c r="B30" s="49">
        <v>17</v>
      </c>
      <c r="C30" s="51" t="s">
        <v>208</v>
      </c>
      <c r="D30" s="34" t="s">
        <v>129</v>
      </c>
      <c r="E30" s="7">
        <v>0</v>
      </c>
      <c r="F30" s="26">
        <v>82.5</v>
      </c>
      <c r="G30" s="94">
        <f t="shared" si="0"/>
        <v>0</v>
      </c>
      <c r="H30" s="154"/>
      <c r="I30" s="8">
        <f>$K$6</f>
        <v>1</v>
      </c>
    </row>
    <row r="31" spans="1:9" ht="41.25" customHeight="1">
      <c r="A31" s="52">
        <v>18</v>
      </c>
      <c r="B31" s="49">
        <v>18</v>
      </c>
      <c r="C31" s="51" t="s">
        <v>209</v>
      </c>
      <c r="D31" s="34" t="s">
        <v>124</v>
      </c>
      <c r="E31" s="7">
        <v>0</v>
      </c>
      <c r="F31" s="26">
        <v>10.25</v>
      </c>
      <c r="G31" s="94">
        <f t="shared" si="0"/>
        <v>0</v>
      </c>
      <c r="H31" s="154"/>
      <c r="I31" s="8">
        <f>$K$6</f>
        <v>1</v>
      </c>
    </row>
    <row r="32" spans="1:9" ht="69.75" customHeight="1">
      <c r="A32" s="52">
        <v>19</v>
      </c>
      <c r="B32" s="49">
        <v>19</v>
      </c>
      <c r="C32" s="51" t="s">
        <v>210</v>
      </c>
      <c r="D32" s="34" t="s">
        <v>121</v>
      </c>
      <c r="E32" s="7">
        <v>0</v>
      </c>
      <c r="F32" s="28">
        <v>156</v>
      </c>
      <c r="G32" s="94">
        <f t="shared" si="0"/>
        <v>0</v>
      </c>
      <c r="H32" s="154"/>
      <c r="I32" s="8">
        <v>1</v>
      </c>
    </row>
    <row r="33" spans="1:9" ht="70.5" customHeight="1">
      <c r="A33" s="52">
        <v>20</v>
      </c>
      <c r="B33" s="49">
        <v>20</v>
      </c>
      <c r="C33" s="51" t="s">
        <v>211</v>
      </c>
      <c r="D33" s="34" t="s">
        <v>121</v>
      </c>
      <c r="E33" s="7">
        <v>0</v>
      </c>
      <c r="F33" s="28">
        <v>135</v>
      </c>
      <c r="G33" s="94">
        <f t="shared" si="0"/>
        <v>0</v>
      </c>
      <c r="H33" s="154"/>
      <c r="I33" s="8">
        <v>1</v>
      </c>
    </row>
    <row r="34" spans="1:9" ht="71.25" customHeight="1">
      <c r="A34" s="52">
        <v>21</v>
      </c>
      <c r="B34" s="49">
        <v>21</v>
      </c>
      <c r="C34" s="51" t="s">
        <v>212</v>
      </c>
      <c r="D34" s="34" t="s">
        <v>121</v>
      </c>
      <c r="E34" s="7">
        <v>0</v>
      </c>
      <c r="F34" s="28">
        <v>92</v>
      </c>
      <c r="G34" s="94">
        <f t="shared" si="0"/>
        <v>0</v>
      </c>
      <c r="H34" s="154"/>
      <c r="I34" s="8">
        <v>1</v>
      </c>
    </row>
    <row r="35" spans="1:9" ht="72" customHeight="1">
      <c r="A35" s="52">
        <v>22</v>
      </c>
      <c r="B35" s="49">
        <v>22</v>
      </c>
      <c r="C35" s="51" t="s">
        <v>213</v>
      </c>
      <c r="D35" s="34" t="s">
        <v>121</v>
      </c>
      <c r="E35" s="7">
        <v>0</v>
      </c>
      <c r="F35" s="28">
        <v>270.10000000000002</v>
      </c>
      <c r="G35" s="94">
        <f t="shared" si="0"/>
        <v>0</v>
      </c>
      <c r="H35" s="154"/>
      <c r="I35" s="8">
        <v>1</v>
      </c>
    </row>
    <row r="36" spans="1:9" ht="72.75" customHeight="1">
      <c r="A36" s="52">
        <v>23</v>
      </c>
      <c r="B36" s="49">
        <v>23</v>
      </c>
      <c r="C36" s="51" t="s">
        <v>214</v>
      </c>
      <c r="D36" s="34" t="s">
        <v>121</v>
      </c>
      <c r="E36" s="7">
        <v>0</v>
      </c>
      <c r="F36" s="28">
        <v>257</v>
      </c>
      <c r="G36" s="94">
        <f t="shared" si="0"/>
        <v>0</v>
      </c>
      <c r="H36" s="154"/>
      <c r="I36" s="8">
        <v>1</v>
      </c>
    </row>
    <row r="37" spans="1:9" ht="73.5" customHeight="1">
      <c r="A37" s="52">
        <v>24</v>
      </c>
      <c r="B37" s="49">
        <v>24</v>
      </c>
      <c r="C37" s="51" t="s">
        <v>215</v>
      </c>
      <c r="D37" s="34" t="s">
        <v>121</v>
      </c>
      <c r="E37" s="7">
        <v>0</v>
      </c>
      <c r="F37" s="28">
        <v>297.3</v>
      </c>
      <c r="G37" s="94">
        <f t="shared" si="0"/>
        <v>0</v>
      </c>
      <c r="H37" s="154"/>
      <c r="I37" s="8">
        <v>1</v>
      </c>
    </row>
    <row r="38" spans="1:9" ht="75.75" customHeight="1">
      <c r="A38" s="52">
        <v>25</v>
      </c>
      <c r="B38" s="49">
        <v>25</v>
      </c>
      <c r="C38" s="51" t="s">
        <v>216</v>
      </c>
      <c r="D38" s="34" t="s">
        <v>124</v>
      </c>
      <c r="E38" s="7">
        <v>0</v>
      </c>
      <c r="F38" s="28">
        <v>117.3</v>
      </c>
      <c r="G38" s="94">
        <f>E38*F38</f>
        <v>0</v>
      </c>
      <c r="H38" s="154"/>
      <c r="I38" s="8">
        <v>1</v>
      </c>
    </row>
    <row r="39" spans="1:9" ht="54.75" customHeight="1" collapsed="1">
      <c r="A39" s="101">
        <v>26</v>
      </c>
      <c r="B39" s="120">
        <v>26</v>
      </c>
      <c r="C39" s="53" t="s">
        <v>217</v>
      </c>
      <c r="D39" s="102" t="s">
        <v>129</v>
      </c>
      <c r="E39" s="90">
        <f>IF(SUM(E40:E41)&gt;0,1,0)</f>
        <v>0</v>
      </c>
      <c r="F39" s="28"/>
      <c r="G39" s="94"/>
      <c r="H39" s="154"/>
      <c r="I39" s="8"/>
    </row>
    <row r="40" spans="1:9" ht="12.75" customHeight="1" outlineLevel="1">
      <c r="A40" s="101"/>
      <c r="B40" s="120"/>
      <c r="C40" s="54" t="s">
        <v>130</v>
      </c>
      <c r="D40" s="124"/>
      <c r="E40" s="7">
        <v>0</v>
      </c>
      <c r="F40" s="28">
        <v>848.6</v>
      </c>
      <c r="G40" s="94">
        <f>E40*F40</f>
        <v>0</v>
      </c>
      <c r="H40" s="154"/>
      <c r="I40" s="8">
        <f t="shared" ref="I40:I49" si="1">$K$6</f>
        <v>1</v>
      </c>
    </row>
    <row r="41" spans="1:9" ht="12.75" customHeight="1" outlineLevel="1">
      <c r="A41" s="101"/>
      <c r="B41" s="120"/>
      <c r="C41" s="54" t="s">
        <v>131</v>
      </c>
      <c r="D41" s="125"/>
      <c r="E41" s="7">
        <v>0</v>
      </c>
      <c r="F41" s="28">
        <v>433.9</v>
      </c>
      <c r="G41" s="94">
        <f>E41*F41</f>
        <v>0</v>
      </c>
      <c r="H41" s="154"/>
      <c r="I41" s="8">
        <f t="shared" si="1"/>
        <v>1</v>
      </c>
    </row>
    <row r="42" spans="1:9" ht="81" customHeight="1">
      <c r="A42" s="52">
        <v>27</v>
      </c>
      <c r="B42" s="49">
        <v>27</v>
      </c>
      <c r="C42" s="51" t="s">
        <v>218</v>
      </c>
      <c r="D42" s="34" t="s">
        <v>121</v>
      </c>
      <c r="E42" s="7">
        <v>0</v>
      </c>
      <c r="F42" s="28">
        <v>174.75</v>
      </c>
      <c r="G42" s="94">
        <f t="shared" ref="G42:G61" si="2">E42*F42</f>
        <v>0</v>
      </c>
      <c r="H42" s="154"/>
      <c r="I42" s="8">
        <f t="shared" si="1"/>
        <v>1</v>
      </c>
    </row>
    <row r="43" spans="1:9" ht="68.25" customHeight="1">
      <c r="A43" s="52">
        <v>28</v>
      </c>
      <c r="B43" s="49">
        <v>28</v>
      </c>
      <c r="C43" s="51" t="s">
        <v>219</v>
      </c>
      <c r="D43" s="34" t="s">
        <v>121</v>
      </c>
      <c r="E43" s="7">
        <v>0</v>
      </c>
      <c r="F43" s="28">
        <v>223.9</v>
      </c>
      <c r="G43" s="94">
        <f t="shared" si="2"/>
        <v>0</v>
      </c>
      <c r="H43" s="154"/>
      <c r="I43" s="8">
        <f t="shared" si="1"/>
        <v>1</v>
      </c>
    </row>
    <row r="44" spans="1:9" ht="63.75" customHeight="1">
      <c r="A44" s="52">
        <v>29</v>
      </c>
      <c r="B44" s="49">
        <v>29</v>
      </c>
      <c r="C44" s="51" t="s">
        <v>220</v>
      </c>
      <c r="D44" s="34" t="s">
        <v>124</v>
      </c>
      <c r="E44" s="7">
        <v>0</v>
      </c>
      <c r="F44" s="28">
        <v>18.5</v>
      </c>
      <c r="G44" s="94">
        <f t="shared" si="2"/>
        <v>0</v>
      </c>
      <c r="H44" s="154"/>
      <c r="I44" s="8">
        <f t="shared" si="1"/>
        <v>1</v>
      </c>
    </row>
    <row r="45" spans="1:9" ht="43.5" customHeight="1">
      <c r="A45" s="52">
        <v>30</v>
      </c>
      <c r="B45" s="49">
        <v>30</v>
      </c>
      <c r="C45" s="51" t="s">
        <v>221</v>
      </c>
      <c r="D45" s="34" t="s">
        <v>129</v>
      </c>
      <c r="E45" s="7">
        <v>0</v>
      </c>
      <c r="F45" s="28">
        <v>185</v>
      </c>
      <c r="G45" s="94">
        <f t="shared" si="2"/>
        <v>0</v>
      </c>
      <c r="H45" s="154"/>
      <c r="I45" s="8">
        <f t="shared" si="1"/>
        <v>1</v>
      </c>
    </row>
    <row r="46" spans="1:9" ht="145.5" customHeight="1">
      <c r="A46" s="52">
        <v>31</v>
      </c>
      <c r="B46" s="49">
        <v>31</v>
      </c>
      <c r="C46" s="51" t="s">
        <v>0</v>
      </c>
      <c r="D46" s="34" t="s">
        <v>124</v>
      </c>
      <c r="E46" s="7">
        <v>0</v>
      </c>
      <c r="F46" s="26">
        <v>43.8</v>
      </c>
      <c r="G46" s="94">
        <f t="shared" si="2"/>
        <v>0</v>
      </c>
      <c r="H46" s="154"/>
      <c r="I46" s="8">
        <f t="shared" si="1"/>
        <v>1</v>
      </c>
    </row>
    <row r="47" spans="1:9" ht="56.25" customHeight="1">
      <c r="A47" s="52">
        <v>32</v>
      </c>
      <c r="B47" s="49">
        <v>1</v>
      </c>
      <c r="C47" s="51" t="s">
        <v>1</v>
      </c>
      <c r="D47" s="34" t="s">
        <v>129</v>
      </c>
      <c r="E47" s="7">
        <v>0</v>
      </c>
      <c r="F47" s="28">
        <v>62.4</v>
      </c>
      <c r="G47" s="94">
        <f t="shared" si="2"/>
        <v>0</v>
      </c>
      <c r="H47" s="154" t="s">
        <v>132</v>
      </c>
      <c r="I47" s="8">
        <f t="shared" si="1"/>
        <v>1</v>
      </c>
    </row>
    <row r="48" spans="1:9" ht="114" customHeight="1">
      <c r="A48" s="52">
        <f t="shared" ref="A48:B52" si="3">A47+1</f>
        <v>33</v>
      </c>
      <c r="B48" s="49">
        <f t="shared" si="3"/>
        <v>2</v>
      </c>
      <c r="C48" s="51" t="s">
        <v>2</v>
      </c>
      <c r="D48" s="34" t="s">
        <v>129</v>
      </c>
      <c r="E48" s="7">
        <v>0</v>
      </c>
      <c r="F48" s="28">
        <v>65.7</v>
      </c>
      <c r="G48" s="94">
        <f t="shared" si="2"/>
        <v>0</v>
      </c>
      <c r="H48" s="154"/>
      <c r="I48" s="8">
        <f t="shared" si="1"/>
        <v>1</v>
      </c>
    </row>
    <row r="49" spans="1:9" ht="43.5" customHeight="1">
      <c r="A49" s="52">
        <f t="shared" si="3"/>
        <v>34</v>
      </c>
      <c r="B49" s="49">
        <f t="shared" si="3"/>
        <v>3</v>
      </c>
      <c r="C49" s="51" t="s">
        <v>4</v>
      </c>
      <c r="D49" s="34" t="s">
        <v>129</v>
      </c>
      <c r="E49" s="7">
        <v>0</v>
      </c>
      <c r="F49" s="26">
        <v>115</v>
      </c>
      <c r="G49" s="94">
        <f t="shared" si="2"/>
        <v>0</v>
      </c>
      <c r="H49" s="154"/>
      <c r="I49" s="8">
        <f t="shared" si="1"/>
        <v>1</v>
      </c>
    </row>
    <row r="50" spans="1:9" ht="96.75" customHeight="1">
      <c r="A50" s="52">
        <f t="shared" si="3"/>
        <v>35</v>
      </c>
      <c r="B50" s="49">
        <f t="shared" si="3"/>
        <v>4</v>
      </c>
      <c r="C50" s="51" t="s">
        <v>3</v>
      </c>
      <c r="D50" s="34" t="s">
        <v>124</v>
      </c>
      <c r="E50" s="7">
        <v>0</v>
      </c>
      <c r="F50" s="28">
        <v>5.5</v>
      </c>
      <c r="G50" s="94">
        <f t="shared" si="2"/>
        <v>0</v>
      </c>
      <c r="H50" s="154"/>
      <c r="I50" s="8">
        <v>1</v>
      </c>
    </row>
    <row r="51" spans="1:9" ht="39" customHeight="1">
      <c r="A51" s="52">
        <f t="shared" si="3"/>
        <v>36</v>
      </c>
      <c r="B51" s="49">
        <f t="shared" si="3"/>
        <v>5</v>
      </c>
      <c r="C51" s="51" t="s">
        <v>29</v>
      </c>
      <c r="D51" s="34" t="s">
        <v>124</v>
      </c>
      <c r="E51" s="7">
        <v>0</v>
      </c>
      <c r="F51" s="28">
        <v>12.5</v>
      </c>
      <c r="G51" s="94">
        <f t="shared" si="2"/>
        <v>0</v>
      </c>
      <c r="H51" s="154"/>
      <c r="I51" s="8">
        <v>1</v>
      </c>
    </row>
    <row r="52" spans="1:9" ht="66.75" customHeight="1">
      <c r="A52" s="52">
        <f t="shared" si="3"/>
        <v>37</v>
      </c>
      <c r="B52" s="49">
        <f t="shared" si="3"/>
        <v>6</v>
      </c>
      <c r="C52" s="51" t="s">
        <v>102</v>
      </c>
      <c r="D52" s="34" t="s">
        <v>129</v>
      </c>
      <c r="E52" s="7">
        <v>0</v>
      </c>
      <c r="F52" s="26">
        <v>151</v>
      </c>
      <c r="G52" s="94">
        <f t="shared" si="2"/>
        <v>0</v>
      </c>
      <c r="H52" s="154"/>
      <c r="I52" s="8">
        <f>$K$6</f>
        <v>1</v>
      </c>
    </row>
    <row r="53" spans="1:9" ht="94.5" customHeight="1">
      <c r="A53" s="52">
        <v>38</v>
      </c>
      <c r="B53" s="49">
        <v>1</v>
      </c>
      <c r="C53" s="51" t="s">
        <v>103</v>
      </c>
      <c r="D53" s="34" t="s">
        <v>129</v>
      </c>
      <c r="E53" s="7">
        <v>0</v>
      </c>
      <c r="F53" s="26">
        <v>159.9</v>
      </c>
      <c r="G53" s="94">
        <f t="shared" si="2"/>
        <v>0</v>
      </c>
      <c r="H53" s="160" t="s">
        <v>133</v>
      </c>
      <c r="I53" s="8">
        <f>$K$6</f>
        <v>1</v>
      </c>
    </row>
    <row r="54" spans="1:9" ht="91.5" customHeight="1">
      <c r="A54" s="52">
        <f t="shared" ref="A54:B60" si="4">A53+1</f>
        <v>39</v>
      </c>
      <c r="B54" s="49">
        <f t="shared" si="4"/>
        <v>2</v>
      </c>
      <c r="C54" s="51" t="s">
        <v>39</v>
      </c>
      <c r="D54" s="34" t="s">
        <v>121</v>
      </c>
      <c r="E54" s="7">
        <v>0</v>
      </c>
      <c r="F54" s="28">
        <v>141</v>
      </c>
      <c r="G54" s="94">
        <f t="shared" si="2"/>
        <v>0</v>
      </c>
      <c r="H54" s="161"/>
      <c r="I54" s="8">
        <v>1</v>
      </c>
    </row>
    <row r="55" spans="1:9" ht="91.5" customHeight="1">
      <c r="A55" s="52">
        <f t="shared" si="4"/>
        <v>40</v>
      </c>
      <c r="B55" s="49">
        <f t="shared" si="4"/>
        <v>3</v>
      </c>
      <c r="C55" s="51" t="s">
        <v>41</v>
      </c>
      <c r="D55" s="34" t="s">
        <v>121</v>
      </c>
      <c r="E55" s="7">
        <v>0</v>
      </c>
      <c r="F55" s="28">
        <v>279.60000000000002</v>
      </c>
      <c r="G55" s="94">
        <f t="shared" si="2"/>
        <v>0</v>
      </c>
      <c r="H55" s="161"/>
      <c r="I55" s="8">
        <v>1</v>
      </c>
    </row>
    <row r="56" spans="1:9" ht="106.5" customHeight="1">
      <c r="A56" s="52">
        <f t="shared" si="4"/>
        <v>41</v>
      </c>
      <c r="B56" s="49">
        <f t="shared" si="4"/>
        <v>4</v>
      </c>
      <c r="C56" s="51" t="s">
        <v>106</v>
      </c>
      <c r="D56" s="34" t="s">
        <v>121</v>
      </c>
      <c r="E56" s="7">
        <v>0</v>
      </c>
      <c r="F56" s="28">
        <v>98.1</v>
      </c>
      <c r="G56" s="94">
        <f t="shared" si="2"/>
        <v>0</v>
      </c>
      <c r="H56" s="161"/>
      <c r="I56" s="8">
        <v>1</v>
      </c>
    </row>
    <row r="57" spans="1:9" ht="78.75" customHeight="1">
      <c r="A57" s="52">
        <f t="shared" si="4"/>
        <v>42</v>
      </c>
      <c r="B57" s="49">
        <f t="shared" si="4"/>
        <v>5</v>
      </c>
      <c r="C57" s="51" t="s">
        <v>30</v>
      </c>
      <c r="D57" s="34" t="s">
        <v>121</v>
      </c>
      <c r="E57" s="7">
        <v>0</v>
      </c>
      <c r="F57" s="28">
        <v>219.1</v>
      </c>
      <c r="G57" s="94">
        <f t="shared" si="2"/>
        <v>0</v>
      </c>
      <c r="H57" s="161"/>
      <c r="I57" s="8">
        <v>1</v>
      </c>
    </row>
    <row r="58" spans="1:9" ht="80.25" customHeight="1">
      <c r="A58" s="52">
        <f t="shared" si="4"/>
        <v>43</v>
      </c>
      <c r="B58" s="49">
        <f t="shared" si="4"/>
        <v>6</v>
      </c>
      <c r="C58" s="51" t="s">
        <v>108</v>
      </c>
      <c r="D58" s="34" t="s">
        <v>121</v>
      </c>
      <c r="E58" s="7">
        <v>0</v>
      </c>
      <c r="F58" s="28">
        <v>268.10000000000002</v>
      </c>
      <c r="G58" s="94">
        <f t="shared" si="2"/>
        <v>0</v>
      </c>
      <c r="H58" s="161"/>
      <c r="I58" s="8">
        <v>1</v>
      </c>
    </row>
    <row r="59" spans="1:9" ht="102" customHeight="1">
      <c r="A59" s="52">
        <f t="shared" si="4"/>
        <v>44</v>
      </c>
      <c r="B59" s="49">
        <f t="shared" si="4"/>
        <v>7</v>
      </c>
      <c r="C59" s="51" t="s">
        <v>109</v>
      </c>
      <c r="D59" s="34" t="s">
        <v>121</v>
      </c>
      <c r="E59" s="7">
        <v>0</v>
      </c>
      <c r="F59" s="28">
        <v>164.5</v>
      </c>
      <c r="G59" s="94">
        <f t="shared" si="2"/>
        <v>0</v>
      </c>
      <c r="H59" s="161"/>
      <c r="I59" s="8">
        <v>1</v>
      </c>
    </row>
    <row r="60" spans="1:9" ht="42" customHeight="1">
      <c r="A60" s="52">
        <f t="shared" si="4"/>
        <v>45</v>
      </c>
      <c r="B60" s="49">
        <f t="shared" si="4"/>
        <v>8</v>
      </c>
      <c r="C60" s="51" t="s">
        <v>110</v>
      </c>
      <c r="D60" s="33" t="s">
        <v>124</v>
      </c>
      <c r="E60" s="7">
        <v>0</v>
      </c>
      <c r="F60" s="30">
        <v>3.2</v>
      </c>
      <c r="G60" s="94">
        <f t="shared" si="2"/>
        <v>0</v>
      </c>
      <c r="H60" s="161"/>
      <c r="I60" s="8">
        <v>1</v>
      </c>
    </row>
    <row r="61" spans="1:9" ht="24" customHeight="1">
      <c r="A61" s="59"/>
      <c r="B61" s="49">
        <v>9</v>
      </c>
      <c r="C61" s="53" t="s">
        <v>84</v>
      </c>
      <c r="D61" s="33" t="s">
        <v>124</v>
      </c>
      <c r="E61" s="7">
        <v>0</v>
      </c>
      <c r="F61" s="30">
        <v>45</v>
      </c>
      <c r="G61" s="94">
        <f t="shared" si="2"/>
        <v>0</v>
      </c>
      <c r="H61" s="12"/>
      <c r="I61" s="8"/>
    </row>
    <row r="62" spans="1:9" ht="12.75" customHeight="1">
      <c r="A62" s="41"/>
      <c r="B62" s="101">
        <v>10</v>
      </c>
      <c r="C62" s="60" t="s">
        <v>42</v>
      </c>
      <c r="D62" s="121" t="s">
        <v>137</v>
      </c>
      <c r="E62" s="92">
        <f>IF(SUM(E63:E64)&gt;0,1,0)</f>
        <v>0</v>
      </c>
      <c r="F62" s="28"/>
      <c r="G62" s="94"/>
      <c r="I62" s="2"/>
    </row>
    <row r="63" spans="1:9" ht="12.75" customHeight="1" outlineLevel="1">
      <c r="A63" s="41"/>
      <c r="B63" s="101"/>
      <c r="C63" s="61" t="s">
        <v>43</v>
      </c>
      <c r="D63" s="121"/>
      <c r="E63" s="13">
        <v>0</v>
      </c>
      <c r="F63" s="28">
        <v>353</v>
      </c>
      <c r="G63" s="94">
        <f>E63*F63</f>
        <v>0</v>
      </c>
      <c r="I63" s="2"/>
    </row>
    <row r="64" spans="1:9" ht="12.75" customHeight="1" outlineLevel="1">
      <c r="A64" s="41"/>
      <c r="B64" s="101"/>
      <c r="C64" s="61" t="s">
        <v>44</v>
      </c>
      <c r="D64" s="121"/>
      <c r="E64" s="13">
        <v>0</v>
      </c>
      <c r="F64" s="28">
        <v>383</v>
      </c>
      <c r="G64" s="94">
        <f>E64*F64</f>
        <v>0</v>
      </c>
      <c r="I64" s="2"/>
    </row>
    <row r="65" spans="1:9" ht="12.75" customHeight="1">
      <c r="A65" s="41"/>
      <c r="B65" s="101">
        <v>11</v>
      </c>
      <c r="C65" s="60" t="s">
        <v>45</v>
      </c>
      <c r="D65" s="121" t="s">
        <v>137</v>
      </c>
      <c r="E65" s="92">
        <f>IF(SUM(E66:E67)&gt;0,1,0)</f>
        <v>0</v>
      </c>
      <c r="F65" s="28"/>
      <c r="G65" s="94"/>
      <c r="I65" s="2"/>
    </row>
    <row r="66" spans="1:9" ht="12.75" customHeight="1" outlineLevel="1">
      <c r="A66" s="41"/>
      <c r="B66" s="101"/>
      <c r="C66" s="61" t="s">
        <v>46</v>
      </c>
      <c r="D66" s="121"/>
      <c r="E66" s="7">
        <v>0</v>
      </c>
      <c r="F66" s="28">
        <v>376</v>
      </c>
      <c r="G66" s="96">
        <f>E66*F66</f>
        <v>0</v>
      </c>
      <c r="I66" s="2"/>
    </row>
    <row r="67" spans="1:9" ht="12.75" customHeight="1" outlineLevel="1">
      <c r="A67" s="41"/>
      <c r="B67" s="101"/>
      <c r="C67" s="61" t="s">
        <v>47</v>
      </c>
      <c r="D67" s="121"/>
      <c r="E67" s="7">
        <v>0</v>
      </c>
      <c r="F67" s="28">
        <v>406</v>
      </c>
      <c r="G67" s="94">
        <f>E67*F67</f>
        <v>0</v>
      </c>
      <c r="I67" s="2"/>
    </row>
    <row r="68" spans="1:9" ht="12.75" customHeight="1">
      <c r="A68" s="41"/>
      <c r="B68" s="101">
        <v>12</v>
      </c>
      <c r="C68" s="60" t="s">
        <v>48</v>
      </c>
      <c r="D68" s="121" t="s">
        <v>137</v>
      </c>
      <c r="E68" s="92">
        <f>IF(SUM(E69:E70)&gt;0,1,0)</f>
        <v>0</v>
      </c>
      <c r="F68" s="28"/>
      <c r="G68" s="94"/>
      <c r="I68" s="2"/>
    </row>
    <row r="69" spans="1:9" ht="12.75" customHeight="1" outlineLevel="1">
      <c r="A69" s="41"/>
      <c r="B69" s="101"/>
      <c r="C69" s="61" t="s">
        <v>49</v>
      </c>
      <c r="D69" s="121"/>
      <c r="E69" s="13">
        <v>0</v>
      </c>
      <c r="F69" s="28">
        <v>396</v>
      </c>
      <c r="G69" s="94">
        <f>E69*F69</f>
        <v>0</v>
      </c>
      <c r="I69" s="2"/>
    </row>
    <row r="70" spans="1:9" ht="12.75" customHeight="1" outlineLevel="1">
      <c r="A70" s="41"/>
      <c r="B70" s="101"/>
      <c r="C70" s="61" t="s">
        <v>50</v>
      </c>
      <c r="D70" s="121"/>
      <c r="E70" s="13">
        <v>0</v>
      </c>
      <c r="F70" s="28">
        <v>426</v>
      </c>
      <c r="G70" s="94">
        <f>E70*F70</f>
        <v>0</v>
      </c>
      <c r="I70" s="2"/>
    </row>
    <row r="71" spans="1:9" ht="25.5">
      <c r="A71" s="41"/>
      <c r="B71" s="101">
        <v>13</v>
      </c>
      <c r="C71" s="53" t="s">
        <v>51</v>
      </c>
      <c r="D71" s="121" t="s">
        <v>124</v>
      </c>
      <c r="E71" s="92">
        <f>IF(SUM(E72:E73)&gt;0,1,0)</f>
        <v>0</v>
      </c>
      <c r="F71" s="28"/>
      <c r="G71" s="94"/>
      <c r="I71" s="2"/>
    </row>
    <row r="72" spans="1:9" ht="12.75" customHeight="1" outlineLevel="1">
      <c r="A72" s="41"/>
      <c r="B72" s="101"/>
      <c r="C72" s="61" t="s">
        <v>52</v>
      </c>
      <c r="D72" s="121"/>
      <c r="E72" s="13">
        <v>0</v>
      </c>
      <c r="F72" s="28">
        <v>44.8</v>
      </c>
      <c r="G72" s="94">
        <f>E72*F72</f>
        <v>0</v>
      </c>
      <c r="I72" s="2"/>
    </row>
    <row r="73" spans="1:9" ht="12.75" customHeight="1" outlineLevel="1">
      <c r="A73" s="41"/>
      <c r="B73" s="101"/>
      <c r="C73" s="61" t="s">
        <v>53</v>
      </c>
      <c r="D73" s="121"/>
      <c r="E73" s="13">
        <v>0</v>
      </c>
      <c r="F73" s="28">
        <v>47.7</v>
      </c>
      <c r="G73" s="94">
        <f>E73*F73</f>
        <v>0</v>
      </c>
      <c r="I73" s="2"/>
    </row>
    <row r="74" spans="1:9" ht="24" customHeight="1">
      <c r="A74" s="41"/>
      <c r="B74" s="52">
        <v>14</v>
      </c>
      <c r="C74" s="51" t="s">
        <v>54</v>
      </c>
      <c r="D74" s="34" t="s">
        <v>124</v>
      </c>
      <c r="E74" s="13">
        <v>0</v>
      </c>
      <c r="F74" s="28">
        <v>54.8</v>
      </c>
      <c r="G74" s="94">
        <f>E74*F74</f>
        <v>0</v>
      </c>
      <c r="I74" s="2"/>
    </row>
    <row r="75" spans="1:9" ht="23.25" customHeight="1">
      <c r="A75" s="41"/>
      <c r="B75" s="101">
        <v>15</v>
      </c>
      <c r="C75" s="53" t="s">
        <v>55</v>
      </c>
      <c r="D75" s="121" t="s">
        <v>124</v>
      </c>
      <c r="E75" s="92">
        <f>IF(SUM(E76:E77)&gt;0,1,0)</f>
        <v>0</v>
      </c>
      <c r="F75" s="28"/>
      <c r="G75" s="94"/>
      <c r="I75" s="2"/>
    </row>
    <row r="76" spans="1:9" ht="12.75" customHeight="1" outlineLevel="1">
      <c r="A76" s="41"/>
      <c r="B76" s="101"/>
      <c r="C76" s="61" t="s">
        <v>56</v>
      </c>
      <c r="D76" s="121"/>
      <c r="E76" s="13">
        <v>0</v>
      </c>
      <c r="F76" s="28">
        <v>45.5</v>
      </c>
      <c r="G76" s="94">
        <f>E76*F76</f>
        <v>0</v>
      </c>
      <c r="I76" s="2"/>
    </row>
    <row r="77" spans="1:9" ht="12.75" customHeight="1" outlineLevel="1">
      <c r="A77" s="41"/>
      <c r="B77" s="101"/>
      <c r="C77" s="61" t="s">
        <v>53</v>
      </c>
      <c r="D77" s="121"/>
      <c r="E77" s="13">
        <v>0</v>
      </c>
      <c r="F77" s="28">
        <v>48.2</v>
      </c>
      <c r="G77" s="94">
        <f>E77*F77</f>
        <v>0</v>
      </c>
      <c r="I77" s="2"/>
    </row>
    <row r="78" spans="1:9" ht="23.25" customHeight="1">
      <c r="A78" s="41"/>
      <c r="B78" s="52">
        <v>16</v>
      </c>
      <c r="C78" s="51" t="s">
        <v>57</v>
      </c>
      <c r="D78" s="34" t="s">
        <v>124</v>
      </c>
      <c r="E78" s="13">
        <v>0</v>
      </c>
      <c r="F78" s="28">
        <v>59.6</v>
      </c>
      <c r="G78" s="94">
        <f>E78*F78</f>
        <v>0</v>
      </c>
      <c r="I78" s="2"/>
    </row>
    <row r="79" spans="1:9" ht="12.75" customHeight="1">
      <c r="A79" s="41"/>
      <c r="B79" s="101">
        <v>17</v>
      </c>
      <c r="C79" s="53" t="s">
        <v>58</v>
      </c>
      <c r="D79" s="121" t="s">
        <v>124</v>
      </c>
      <c r="E79" s="92">
        <f>IF(SUM(E80:E81)&gt;0,1,0)</f>
        <v>0</v>
      </c>
      <c r="F79" s="28"/>
      <c r="G79" s="94"/>
      <c r="I79" s="2"/>
    </row>
    <row r="80" spans="1:9" ht="12.75" customHeight="1" outlineLevel="1">
      <c r="A80" s="41"/>
      <c r="B80" s="101"/>
      <c r="C80" s="61" t="s">
        <v>59</v>
      </c>
      <c r="D80" s="121"/>
      <c r="E80" s="13">
        <v>0</v>
      </c>
      <c r="F80" s="28">
        <v>47.9</v>
      </c>
      <c r="G80" s="94">
        <f>E80*F80</f>
        <v>0</v>
      </c>
      <c r="I80" s="2"/>
    </row>
    <row r="81" spans="1:9" ht="12.75" customHeight="1" outlineLevel="1">
      <c r="A81" s="41"/>
      <c r="B81" s="101"/>
      <c r="C81" s="61" t="s">
        <v>60</v>
      </c>
      <c r="D81" s="121"/>
      <c r="E81" s="13">
        <v>0</v>
      </c>
      <c r="F81" s="28">
        <v>50.5</v>
      </c>
      <c r="G81" s="94">
        <f>E81*F81</f>
        <v>0</v>
      </c>
      <c r="I81" s="2"/>
    </row>
    <row r="82" spans="1:9" ht="23.25" customHeight="1">
      <c r="A82" s="41"/>
      <c r="B82" s="52">
        <v>18</v>
      </c>
      <c r="C82" s="51" t="s">
        <v>61</v>
      </c>
      <c r="D82" s="34" t="s">
        <v>124</v>
      </c>
      <c r="E82" s="13">
        <v>0</v>
      </c>
      <c r="F82" s="28">
        <v>49.1</v>
      </c>
      <c r="G82" s="94">
        <f>E82*F82</f>
        <v>0</v>
      </c>
      <c r="I82" s="2"/>
    </row>
    <row r="83" spans="1:9" ht="23.25" customHeight="1">
      <c r="A83" s="41"/>
      <c r="B83" s="101">
        <v>19</v>
      </c>
      <c r="C83" s="53" t="s">
        <v>62</v>
      </c>
      <c r="D83" s="121" t="s">
        <v>124</v>
      </c>
      <c r="E83" s="92">
        <f>IF(SUM(E84:E85)&gt;0,1,0)</f>
        <v>0</v>
      </c>
      <c r="F83" s="28"/>
      <c r="G83" s="94"/>
      <c r="I83" s="2"/>
    </row>
    <row r="84" spans="1:9" ht="12.75" customHeight="1" outlineLevel="1">
      <c r="A84" s="41"/>
      <c r="B84" s="101"/>
      <c r="C84" s="61" t="s">
        <v>63</v>
      </c>
      <c r="D84" s="121"/>
      <c r="E84" s="13">
        <v>0</v>
      </c>
      <c r="F84" s="28">
        <v>48.9</v>
      </c>
      <c r="G84" s="94">
        <f>E84*F84</f>
        <v>0</v>
      </c>
      <c r="I84" s="2"/>
    </row>
    <row r="85" spans="1:9" ht="12.75" customHeight="1" outlineLevel="1">
      <c r="A85" s="41"/>
      <c r="B85" s="101"/>
      <c r="C85" s="61" t="s">
        <v>64</v>
      </c>
      <c r="D85" s="121"/>
      <c r="E85" s="13">
        <v>0</v>
      </c>
      <c r="F85" s="28">
        <v>51.8</v>
      </c>
      <c r="G85" s="94">
        <f>E85*F85</f>
        <v>0</v>
      </c>
      <c r="I85" s="2"/>
    </row>
    <row r="86" spans="1:9" ht="23.25" customHeight="1">
      <c r="A86" s="41"/>
      <c r="B86" s="52">
        <v>20</v>
      </c>
      <c r="C86" s="53" t="s">
        <v>65</v>
      </c>
      <c r="D86" s="34" t="s">
        <v>124</v>
      </c>
      <c r="E86" s="13">
        <v>0</v>
      </c>
      <c r="F86" s="28">
        <v>49.4</v>
      </c>
      <c r="G86" s="94">
        <f>E86*F86</f>
        <v>0</v>
      </c>
      <c r="I86" s="2"/>
    </row>
    <row r="87" spans="1:9" ht="23.25" customHeight="1">
      <c r="A87" s="41"/>
      <c r="B87" s="101">
        <v>21</v>
      </c>
      <c r="C87" s="53" t="s">
        <v>66</v>
      </c>
      <c r="D87" s="121" t="s">
        <v>124</v>
      </c>
      <c r="E87" s="92">
        <f>IF(SUM(E88:E89)&gt;0,1,0)</f>
        <v>0</v>
      </c>
      <c r="F87" s="28"/>
      <c r="G87" s="94"/>
      <c r="I87" s="2"/>
    </row>
    <row r="88" spans="1:9" ht="12.75" customHeight="1" outlineLevel="1">
      <c r="A88" s="41"/>
      <c r="B88" s="101"/>
      <c r="C88" s="61" t="s">
        <v>67</v>
      </c>
      <c r="D88" s="121"/>
      <c r="E88" s="13">
        <v>0</v>
      </c>
      <c r="F88" s="28">
        <v>51.1</v>
      </c>
      <c r="G88" s="94">
        <f>E88*F88</f>
        <v>0</v>
      </c>
      <c r="I88" s="2"/>
    </row>
    <row r="89" spans="1:9" ht="12.75" customHeight="1" outlineLevel="1">
      <c r="A89" s="41"/>
      <c r="B89" s="101"/>
      <c r="C89" s="61" t="s">
        <v>68</v>
      </c>
      <c r="D89" s="121"/>
      <c r="E89" s="13">
        <v>0</v>
      </c>
      <c r="F89" s="28">
        <v>54.1</v>
      </c>
      <c r="G89" s="94">
        <f>E89*F89</f>
        <v>0</v>
      </c>
      <c r="I89" s="2"/>
    </row>
    <row r="90" spans="1:9" ht="23.25" customHeight="1">
      <c r="A90" s="41"/>
      <c r="B90" s="52">
        <v>22</v>
      </c>
      <c r="C90" s="51" t="s">
        <v>69</v>
      </c>
      <c r="D90" s="34" t="s">
        <v>124</v>
      </c>
      <c r="E90" s="13">
        <v>0</v>
      </c>
      <c r="F90" s="28">
        <v>49.8</v>
      </c>
      <c r="G90" s="94">
        <f>E90*F90</f>
        <v>0</v>
      </c>
      <c r="I90" s="2"/>
    </row>
    <row r="91" spans="1:9" ht="23.25" customHeight="1">
      <c r="A91" s="41"/>
      <c r="B91" s="101">
        <v>23</v>
      </c>
      <c r="C91" s="53" t="s">
        <v>70</v>
      </c>
      <c r="D91" s="121" t="s">
        <v>124</v>
      </c>
      <c r="E91" s="92">
        <f>IF(SUM(E92:E93)&gt;0,1,0)</f>
        <v>0</v>
      </c>
      <c r="F91" s="28"/>
      <c r="G91" s="94"/>
      <c r="I91" s="2"/>
    </row>
    <row r="92" spans="1:9" ht="12.75" customHeight="1" outlineLevel="1">
      <c r="A92" s="41"/>
      <c r="B92" s="101"/>
      <c r="C92" s="61" t="s">
        <v>71</v>
      </c>
      <c r="D92" s="121"/>
      <c r="E92" s="13">
        <v>0</v>
      </c>
      <c r="F92" s="28">
        <v>35.200000000000003</v>
      </c>
      <c r="G92" s="94">
        <f>E92*F92</f>
        <v>0</v>
      </c>
      <c r="I92" s="2"/>
    </row>
    <row r="93" spans="1:9" ht="12.75" customHeight="1" outlineLevel="1">
      <c r="A93" s="41"/>
      <c r="B93" s="101"/>
      <c r="C93" s="61" t="s">
        <v>72</v>
      </c>
      <c r="D93" s="121"/>
      <c r="E93" s="13">
        <v>0</v>
      </c>
      <c r="F93" s="28">
        <v>36.4</v>
      </c>
      <c r="G93" s="94">
        <f>E93*F93</f>
        <v>0</v>
      </c>
      <c r="I93" s="2"/>
    </row>
    <row r="94" spans="1:9" ht="23.25" customHeight="1">
      <c r="A94" s="41"/>
      <c r="B94" s="52">
        <v>24</v>
      </c>
      <c r="C94" s="51" t="s">
        <v>73</v>
      </c>
      <c r="D94" s="34" t="s">
        <v>124</v>
      </c>
      <c r="E94" s="13">
        <v>0</v>
      </c>
      <c r="F94" s="28">
        <v>40.1</v>
      </c>
      <c r="G94" s="94">
        <f>E94*F94</f>
        <v>0</v>
      </c>
      <c r="I94" s="2"/>
    </row>
    <row r="95" spans="1:9" ht="23.25" customHeight="1">
      <c r="A95" s="41"/>
      <c r="B95" s="101">
        <v>25</v>
      </c>
      <c r="C95" s="53" t="s">
        <v>74</v>
      </c>
      <c r="D95" s="121" t="s">
        <v>124</v>
      </c>
      <c r="E95" s="92">
        <f>IF(SUM(E96:E97)&gt;0,1,0)</f>
        <v>0</v>
      </c>
      <c r="F95" s="28"/>
      <c r="G95" s="94"/>
      <c r="I95" s="2"/>
    </row>
    <row r="96" spans="1:9" ht="12.75" customHeight="1" outlineLevel="1">
      <c r="A96" s="41"/>
      <c r="B96" s="101"/>
      <c r="C96" s="61" t="s">
        <v>75</v>
      </c>
      <c r="D96" s="121"/>
      <c r="E96" s="13">
        <v>0</v>
      </c>
      <c r="F96" s="28">
        <v>26.7</v>
      </c>
      <c r="G96" s="94">
        <f t="shared" ref="G96:G106" si="5">E96*F96</f>
        <v>0</v>
      </c>
      <c r="I96" s="2"/>
    </row>
    <row r="97" spans="1:9" ht="12.75" customHeight="1" outlineLevel="1">
      <c r="A97" s="41"/>
      <c r="B97" s="101"/>
      <c r="C97" s="61" t="s">
        <v>76</v>
      </c>
      <c r="D97" s="121"/>
      <c r="E97" s="13">
        <v>0</v>
      </c>
      <c r="F97" s="28">
        <v>27.6</v>
      </c>
      <c r="G97" s="94">
        <f t="shared" si="5"/>
        <v>0</v>
      </c>
      <c r="I97" s="2"/>
    </row>
    <row r="98" spans="1:9" ht="39.75" customHeight="1">
      <c r="A98" s="41"/>
      <c r="B98" s="52">
        <v>26</v>
      </c>
      <c r="C98" s="51" t="s">
        <v>77</v>
      </c>
      <c r="D98" s="34" t="s">
        <v>124</v>
      </c>
      <c r="E98" s="7">
        <f>E82</f>
        <v>0</v>
      </c>
      <c r="F98" s="28">
        <v>30.5</v>
      </c>
      <c r="G98" s="94">
        <f t="shared" si="5"/>
        <v>0</v>
      </c>
      <c r="I98" s="2"/>
    </row>
    <row r="99" spans="1:9" ht="37.5" customHeight="1">
      <c r="A99" s="41"/>
      <c r="B99" s="52">
        <v>27</v>
      </c>
      <c r="C99" s="51" t="s">
        <v>78</v>
      </c>
      <c r="D99" s="34" t="s">
        <v>124</v>
      </c>
      <c r="E99" s="13">
        <v>0</v>
      </c>
      <c r="F99" s="28">
        <v>31.6</v>
      </c>
      <c r="G99" s="94">
        <f t="shared" si="5"/>
        <v>0</v>
      </c>
      <c r="I99" s="2"/>
    </row>
    <row r="100" spans="1:9" ht="26.25" customHeight="1">
      <c r="A100" s="41"/>
      <c r="B100" s="52">
        <v>28</v>
      </c>
      <c r="C100" s="51" t="s">
        <v>79</v>
      </c>
      <c r="D100" s="34" t="s">
        <v>124</v>
      </c>
      <c r="E100" s="13">
        <v>0</v>
      </c>
      <c r="F100" s="28">
        <v>45.4</v>
      </c>
      <c r="G100" s="94">
        <f t="shared" si="5"/>
        <v>0</v>
      </c>
      <c r="I100" s="2"/>
    </row>
    <row r="101" spans="1:9" ht="23.25" customHeight="1">
      <c r="A101" s="41"/>
      <c r="B101" s="52">
        <v>29</v>
      </c>
      <c r="C101" s="51" t="s">
        <v>80</v>
      </c>
      <c r="D101" s="34" t="s">
        <v>124</v>
      </c>
      <c r="E101" s="13">
        <v>0</v>
      </c>
      <c r="F101" s="28">
        <v>43.6</v>
      </c>
      <c r="G101" s="94">
        <f t="shared" si="5"/>
        <v>0</v>
      </c>
      <c r="I101" s="2"/>
    </row>
    <row r="102" spans="1:9" ht="23.25" customHeight="1">
      <c r="A102" s="41"/>
      <c r="B102" s="52">
        <v>30</v>
      </c>
      <c r="C102" s="51" t="s">
        <v>81</v>
      </c>
      <c r="D102" s="34" t="s">
        <v>124</v>
      </c>
      <c r="E102" s="13">
        <v>0</v>
      </c>
      <c r="F102" s="28">
        <v>55.5</v>
      </c>
      <c r="G102" s="94">
        <f t="shared" si="5"/>
        <v>0</v>
      </c>
      <c r="I102" s="2"/>
    </row>
    <row r="103" spans="1:9" ht="23.25" customHeight="1">
      <c r="A103" s="41"/>
      <c r="B103" s="52">
        <v>31</v>
      </c>
      <c r="C103" s="51" t="s">
        <v>81</v>
      </c>
      <c r="D103" s="34" t="s">
        <v>124</v>
      </c>
      <c r="E103" s="13">
        <v>0</v>
      </c>
      <c r="F103" s="28">
        <v>62.1</v>
      </c>
      <c r="G103" s="94">
        <f t="shared" si="5"/>
        <v>0</v>
      </c>
      <c r="I103" s="2"/>
    </row>
    <row r="104" spans="1:9" ht="23.25" customHeight="1">
      <c r="A104" s="41"/>
      <c r="B104" s="52">
        <v>32</v>
      </c>
      <c r="C104" s="51" t="s">
        <v>82</v>
      </c>
      <c r="D104" s="34" t="s">
        <v>124</v>
      </c>
      <c r="E104" s="13">
        <v>0</v>
      </c>
      <c r="F104" s="28">
        <v>50</v>
      </c>
      <c r="G104" s="94">
        <f t="shared" si="5"/>
        <v>0</v>
      </c>
      <c r="I104" s="2"/>
    </row>
    <row r="105" spans="1:9" ht="23.25" customHeight="1">
      <c r="A105" s="41"/>
      <c r="B105" s="52">
        <v>33</v>
      </c>
      <c r="C105" s="51" t="s">
        <v>82</v>
      </c>
      <c r="D105" s="34" t="s">
        <v>124</v>
      </c>
      <c r="E105" s="13">
        <v>0</v>
      </c>
      <c r="F105" s="28">
        <v>56</v>
      </c>
      <c r="G105" s="94">
        <f t="shared" si="5"/>
        <v>0</v>
      </c>
      <c r="I105" s="2"/>
    </row>
    <row r="106" spans="1:9" ht="12.75" customHeight="1">
      <c r="A106" s="41"/>
      <c r="B106" s="52">
        <v>34</v>
      </c>
      <c r="C106" s="51" t="s">
        <v>83</v>
      </c>
      <c r="D106" s="34" t="s">
        <v>124</v>
      </c>
      <c r="E106" s="13">
        <v>0</v>
      </c>
      <c r="F106" s="28">
        <v>115.5</v>
      </c>
      <c r="G106" s="94">
        <f t="shared" si="5"/>
        <v>0</v>
      </c>
      <c r="I106" s="2"/>
    </row>
    <row r="107" spans="1:9" ht="85.5" customHeight="1">
      <c r="A107" s="52">
        <v>47</v>
      </c>
      <c r="B107" s="49">
        <v>35</v>
      </c>
      <c r="C107" s="51" t="s">
        <v>111</v>
      </c>
      <c r="D107" s="34" t="s">
        <v>124</v>
      </c>
      <c r="E107" s="9">
        <v>0</v>
      </c>
      <c r="F107" s="28">
        <v>895</v>
      </c>
      <c r="G107" s="94">
        <f t="shared" ref="G107:G117" si="6">E107*F107</f>
        <v>0</v>
      </c>
      <c r="H107" s="161"/>
      <c r="I107" s="8">
        <v>1</v>
      </c>
    </row>
    <row r="108" spans="1:9" ht="73.5" customHeight="1">
      <c r="A108" s="52">
        <v>48</v>
      </c>
      <c r="B108" s="49">
        <v>36</v>
      </c>
      <c r="C108" s="51" t="s">
        <v>112</v>
      </c>
      <c r="D108" s="34" t="s">
        <v>124</v>
      </c>
      <c r="E108" s="9">
        <v>0</v>
      </c>
      <c r="F108" s="28">
        <v>581</v>
      </c>
      <c r="G108" s="94">
        <f t="shared" si="6"/>
        <v>0</v>
      </c>
      <c r="H108" s="161"/>
      <c r="I108" s="8">
        <v>1</v>
      </c>
    </row>
    <row r="109" spans="1:9" ht="39.75" customHeight="1">
      <c r="A109" s="52">
        <v>49</v>
      </c>
      <c r="B109" s="49">
        <v>37</v>
      </c>
      <c r="C109" s="51" t="s">
        <v>113</v>
      </c>
      <c r="D109" s="34" t="s">
        <v>124</v>
      </c>
      <c r="E109" s="9">
        <v>0</v>
      </c>
      <c r="F109" s="28">
        <v>180</v>
      </c>
      <c r="G109" s="94">
        <f t="shared" si="6"/>
        <v>0</v>
      </c>
      <c r="H109" s="161"/>
      <c r="I109" s="8">
        <v>1</v>
      </c>
    </row>
    <row r="110" spans="1:9" ht="54" customHeight="1">
      <c r="A110" s="52">
        <v>50</v>
      </c>
      <c r="B110" s="49">
        <v>38</v>
      </c>
      <c r="C110" s="51" t="s">
        <v>114</v>
      </c>
      <c r="D110" s="34" t="s">
        <v>124</v>
      </c>
      <c r="E110" s="9">
        <v>0</v>
      </c>
      <c r="F110" s="28">
        <v>175.5</v>
      </c>
      <c r="G110" s="94">
        <f t="shared" si="6"/>
        <v>0</v>
      </c>
      <c r="H110" s="161"/>
      <c r="I110" s="8">
        <v>1</v>
      </c>
    </row>
    <row r="111" spans="1:9" ht="44.25" customHeight="1">
      <c r="A111" s="52">
        <v>51</v>
      </c>
      <c r="B111" s="49">
        <v>39</v>
      </c>
      <c r="C111" s="51" t="s">
        <v>6</v>
      </c>
      <c r="D111" s="34" t="s">
        <v>124</v>
      </c>
      <c r="E111" s="9">
        <v>0</v>
      </c>
      <c r="F111" s="28">
        <v>182.8</v>
      </c>
      <c r="G111" s="94">
        <f t="shared" si="6"/>
        <v>0</v>
      </c>
      <c r="H111" s="161"/>
      <c r="I111" s="8">
        <v>1</v>
      </c>
    </row>
    <row r="112" spans="1:9" ht="58.5" customHeight="1">
      <c r="A112" s="52">
        <v>52</v>
      </c>
      <c r="B112" s="49">
        <v>40</v>
      </c>
      <c r="C112" s="51" t="s">
        <v>7</v>
      </c>
      <c r="D112" s="34" t="s">
        <v>124</v>
      </c>
      <c r="E112" s="9">
        <v>0</v>
      </c>
      <c r="F112" s="28">
        <v>297.39999999999998</v>
      </c>
      <c r="G112" s="94">
        <f t="shared" si="6"/>
        <v>0</v>
      </c>
      <c r="H112" s="161"/>
      <c r="I112" s="8">
        <v>1</v>
      </c>
    </row>
    <row r="113" spans="1:9" ht="54" customHeight="1">
      <c r="A113" s="52">
        <v>53</v>
      </c>
      <c r="B113" s="49">
        <v>41</v>
      </c>
      <c r="C113" s="51" t="s">
        <v>8</v>
      </c>
      <c r="D113" s="34" t="s">
        <v>124</v>
      </c>
      <c r="E113" s="9">
        <v>0</v>
      </c>
      <c r="F113" s="28">
        <v>335.1</v>
      </c>
      <c r="G113" s="94">
        <f t="shared" si="6"/>
        <v>0</v>
      </c>
      <c r="H113" s="161"/>
      <c r="I113" s="8">
        <v>1</v>
      </c>
    </row>
    <row r="114" spans="1:9" ht="35.25" customHeight="1">
      <c r="A114" s="52">
        <v>54</v>
      </c>
      <c r="B114" s="49">
        <v>42</v>
      </c>
      <c r="C114" s="51" t="s">
        <v>139</v>
      </c>
      <c r="D114" s="34" t="s">
        <v>124</v>
      </c>
      <c r="E114" s="9">
        <v>0</v>
      </c>
      <c r="F114" s="28">
        <v>240.2</v>
      </c>
      <c r="G114" s="94">
        <f t="shared" si="6"/>
        <v>0</v>
      </c>
      <c r="H114" s="161"/>
      <c r="I114" s="8">
        <v>1</v>
      </c>
    </row>
    <row r="115" spans="1:9" ht="57" customHeight="1">
      <c r="A115" s="52">
        <v>55</v>
      </c>
      <c r="B115" s="49">
        <v>43</v>
      </c>
      <c r="C115" s="51" t="s">
        <v>9</v>
      </c>
      <c r="D115" s="34" t="s">
        <v>124</v>
      </c>
      <c r="E115" s="9">
        <v>0</v>
      </c>
      <c r="F115" s="28">
        <v>315.2</v>
      </c>
      <c r="G115" s="94">
        <f t="shared" si="6"/>
        <v>0</v>
      </c>
      <c r="H115" s="161"/>
      <c r="I115" s="8">
        <v>1</v>
      </c>
    </row>
    <row r="116" spans="1:9" ht="39.75" customHeight="1">
      <c r="A116" s="52">
        <v>56</v>
      </c>
      <c r="B116" s="49">
        <v>44</v>
      </c>
      <c r="C116" s="51" t="s">
        <v>10</v>
      </c>
      <c r="D116" s="34" t="s">
        <v>121</v>
      </c>
      <c r="E116" s="9">
        <v>0</v>
      </c>
      <c r="F116" s="28">
        <v>111</v>
      </c>
      <c r="G116" s="94">
        <f t="shared" si="6"/>
        <v>0</v>
      </c>
      <c r="H116" s="161"/>
      <c r="I116" s="8">
        <v>1</v>
      </c>
    </row>
    <row r="117" spans="1:9" ht="96.75" customHeight="1">
      <c r="A117" s="52">
        <v>57</v>
      </c>
      <c r="B117" s="49">
        <v>45</v>
      </c>
      <c r="C117" s="51" t="s">
        <v>11</v>
      </c>
      <c r="D117" s="34" t="s">
        <v>129</v>
      </c>
      <c r="E117" s="9">
        <v>0</v>
      </c>
      <c r="F117" s="28">
        <v>440.9</v>
      </c>
      <c r="G117" s="94">
        <f t="shared" si="6"/>
        <v>0</v>
      </c>
      <c r="H117" s="161"/>
      <c r="I117" s="8">
        <f>$K$6</f>
        <v>1</v>
      </c>
    </row>
    <row r="118" spans="1:9" ht="62.25" customHeight="1" collapsed="1">
      <c r="A118" s="105">
        <v>58</v>
      </c>
      <c r="B118" s="108">
        <v>46</v>
      </c>
      <c r="C118" s="55" t="s">
        <v>12</v>
      </c>
      <c r="D118" s="102" t="s">
        <v>129</v>
      </c>
      <c r="E118" s="93">
        <f>IF(SUM(E119:E120)&gt;0,1,0)</f>
        <v>0</v>
      </c>
      <c r="F118" s="30"/>
      <c r="G118" s="95"/>
      <c r="H118" s="161"/>
      <c r="I118" s="8"/>
    </row>
    <row r="119" spans="1:9" ht="12.75" customHeight="1" outlineLevel="1">
      <c r="A119" s="106"/>
      <c r="B119" s="113"/>
      <c r="C119" s="54" t="s">
        <v>140</v>
      </c>
      <c r="D119" s="142"/>
      <c r="E119" s="7">
        <v>0</v>
      </c>
      <c r="F119" s="32">
        <v>756.9</v>
      </c>
      <c r="G119" s="94">
        <f>E119*F119</f>
        <v>0</v>
      </c>
      <c r="H119" s="161"/>
      <c r="I119" s="159"/>
    </row>
    <row r="120" spans="1:9" ht="12.75" customHeight="1" outlineLevel="1">
      <c r="A120" s="107"/>
      <c r="B120" s="114"/>
      <c r="C120" s="54" t="s">
        <v>141</v>
      </c>
      <c r="D120" s="143"/>
      <c r="E120" s="7">
        <v>0</v>
      </c>
      <c r="F120" s="32">
        <v>920</v>
      </c>
      <c r="G120" s="94">
        <f>E120*F120</f>
        <v>0</v>
      </c>
      <c r="H120" s="161"/>
      <c r="I120" s="159"/>
    </row>
    <row r="121" spans="1:9" ht="26.25" customHeight="1">
      <c r="A121" s="101">
        <v>59</v>
      </c>
      <c r="B121" s="120">
        <v>47</v>
      </c>
      <c r="C121" s="53" t="s">
        <v>13</v>
      </c>
      <c r="D121" s="102" t="s">
        <v>124</v>
      </c>
      <c r="E121" s="90">
        <f>IF(SUM(E122:E123)&gt;0,1,0)</f>
        <v>0</v>
      </c>
      <c r="F121" s="28"/>
      <c r="G121" s="94"/>
      <c r="H121" s="161"/>
      <c r="I121" s="8">
        <v>1</v>
      </c>
    </row>
    <row r="122" spans="1:9" ht="12.75" customHeight="1" outlineLevel="1">
      <c r="A122" s="101"/>
      <c r="B122" s="120"/>
      <c r="C122" s="54" t="s">
        <v>142</v>
      </c>
      <c r="D122" s="124"/>
      <c r="E122" s="7">
        <v>0</v>
      </c>
      <c r="F122" s="28">
        <v>84.1</v>
      </c>
      <c r="G122" s="94">
        <f t="shared" ref="G122:G129" si="7">E122*F122</f>
        <v>0</v>
      </c>
      <c r="H122" s="161"/>
      <c r="I122" s="8">
        <v>1</v>
      </c>
    </row>
    <row r="123" spans="1:9" ht="12.75" customHeight="1" outlineLevel="1">
      <c r="A123" s="101"/>
      <c r="B123" s="120"/>
      <c r="C123" s="54" t="s">
        <v>143</v>
      </c>
      <c r="D123" s="125"/>
      <c r="E123" s="7">
        <v>0</v>
      </c>
      <c r="F123" s="28">
        <v>86.4</v>
      </c>
      <c r="G123" s="94">
        <f t="shared" si="7"/>
        <v>0</v>
      </c>
      <c r="H123" s="161"/>
      <c r="I123" s="8">
        <v>1</v>
      </c>
    </row>
    <row r="124" spans="1:9" ht="30.75" customHeight="1">
      <c r="A124" s="52">
        <v>60</v>
      </c>
      <c r="B124" s="49">
        <v>48</v>
      </c>
      <c r="C124" s="51" t="s">
        <v>14</v>
      </c>
      <c r="D124" s="34" t="s">
        <v>144</v>
      </c>
      <c r="E124" s="7">
        <v>0</v>
      </c>
      <c r="F124" s="28">
        <v>8.5</v>
      </c>
      <c r="G124" s="94">
        <f t="shared" si="7"/>
        <v>0</v>
      </c>
      <c r="H124" s="163"/>
      <c r="I124" s="8">
        <f>$K$6</f>
        <v>1</v>
      </c>
    </row>
    <row r="125" spans="1:9" ht="87.75" customHeight="1">
      <c r="A125" s="52">
        <v>61</v>
      </c>
      <c r="B125" s="49">
        <v>1</v>
      </c>
      <c r="C125" s="51" t="s">
        <v>15</v>
      </c>
      <c r="D125" s="34" t="s">
        <v>126</v>
      </c>
      <c r="E125" s="7">
        <v>0</v>
      </c>
      <c r="F125" s="28">
        <v>2756.7</v>
      </c>
      <c r="G125" s="94">
        <f t="shared" si="7"/>
        <v>0</v>
      </c>
      <c r="H125" s="160" t="s">
        <v>145</v>
      </c>
      <c r="I125" s="8">
        <v>1</v>
      </c>
    </row>
    <row r="126" spans="1:9" ht="87.75" customHeight="1">
      <c r="A126" s="52">
        <f t="shared" ref="A126:B129" si="8">A125+1</f>
        <v>62</v>
      </c>
      <c r="B126" s="49">
        <f t="shared" si="8"/>
        <v>2</v>
      </c>
      <c r="C126" s="51" t="s">
        <v>16</v>
      </c>
      <c r="D126" s="34" t="s">
        <v>126</v>
      </c>
      <c r="E126" s="7">
        <v>0</v>
      </c>
      <c r="F126" s="28">
        <v>2356.6999999999998</v>
      </c>
      <c r="G126" s="94">
        <f t="shared" si="7"/>
        <v>0</v>
      </c>
      <c r="H126" s="161"/>
      <c r="I126" s="8">
        <v>1</v>
      </c>
    </row>
    <row r="127" spans="1:9" ht="118.5" customHeight="1">
      <c r="A127" s="52">
        <f t="shared" si="8"/>
        <v>63</v>
      </c>
      <c r="B127" s="49">
        <f t="shared" si="8"/>
        <v>3</v>
      </c>
      <c r="C127" s="51" t="s">
        <v>17</v>
      </c>
      <c r="D127" s="34" t="s">
        <v>121</v>
      </c>
      <c r="E127" s="7">
        <v>0</v>
      </c>
      <c r="F127" s="28">
        <v>478</v>
      </c>
      <c r="G127" s="94">
        <f t="shared" si="7"/>
        <v>0</v>
      </c>
      <c r="H127" s="161"/>
      <c r="I127" s="8">
        <v>1</v>
      </c>
    </row>
    <row r="128" spans="1:9" ht="96" customHeight="1">
      <c r="A128" s="52">
        <f t="shared" si="8"/>
        <v>64</v>
      </c>
      <c r="B128" s="49">
        <f t="shared" si="8"/>
        <v>4</v>
      </c>
      <c r="C128" s="51" t="s">
        <v>18</v>
      </c>
      <c r="D128" s="34" t="s">
        <v>121</v>
      </c>
      <c r="E128" s="7">
        <v>0</v>
      </c>
      <c r="F128" s="28">
        <v>247.6</v>
      </c>
      <c r="G128" s="94">
        <f t="shared" si="7"/>
        <v>0</v>
      </c>
      <c r="H128" s="161"/>
      <c r="I128" s="8">
        <v>1</v>
      </c>
    </row>
    <row r="129" spans="1:9" ht="84" customHeight="1">
      <c r="A129" s="52">
        <f t="shared" si="8"/>
        <v>65</v>
      </c>
      <c r="B129" s="49">
        <f t="shared" si="8"/>
        <v>5</v>
      </c>
      <c r="C129" s="51" t="s">
        <v>19</v>
      </c>
      <c r="D129" s="34" t="s">
        <v>121</v>
      </c>
      <c r="E129" s="7">
        <v>0</v>
      </c>
      <c r="F129" s="28">
        <v>2151.5</v>
      </c>
      <c r="G129" s="94">
        <f t="shared" si="7"/>
        <v>0</v>
      </c>
      <c r="H129" s="161"/>
      <c r="I129" s="8">
        <v>1</v>
      </c>
    </row>
    <row r="130" spans="1:9" ht="54" customHeight="1" collapsed="1">
      <c r="A130" s="101">
        <v>66</v>
      </c>
      <c r="B130" s="120">
        <v>6</v>
      </c>
      <c r="C130" s="62" t="s">
        <v>20</v>
      </c>
      <c r="D130" s="102" t="s">
        <v>126</v>
      </c>
      <c r="E130" s="90">
        <f>IF(SUM(E131:E136)&gt;0,1,0)</f>
        <v>0</v>
      </c>
      <c r="F130" s="28"/>
      <c r="G130" s="94"/>
      <c r="H130" s="161"/>
      <c r="I130" s="8"/>
    </row>
    <row r="131" spans="1:9" ht="15" customHeight="1" outlineLevel="1">
      <c r="A131" s="101"/>
      <c r="B131" s="120"/>
      <c r="C131" s="54" t="s">
        <v>146</v>
      </c>
      <c r="D131" s="124"/>
      <c r="E131" s="7">
        <v>0</v>
      </c>
      <c r="F131" s="28">
        <v>4090.1</v>
      </c>
      <c r="G131" s="94">
        <f>E131*F131</f>
        <v>0</v>
      </c>
      <c r="H131" s="161"/>
      <c r="I131" s="8">
        <v>1</v>
      </c>
    </row>
    <row r="132" spans="1:9" ht="15" customHeight="1" outlineLevel="1">
      <c r="A132" s="101"/>
      <c r="B132" s="120"/>
      <c r="C132" s="54" t="s">
        <v>147</v>
      </c>
      <c r="D132" s="124"/>
      <c r="E132" s="7">
        <v>0</v>
      </c>
      <c r="F132" s="28">
        <v>5070.1000000000004</v>
      </c>
      <c r="G132" s="94">
        <f t="shared" ref="G132:G141" si="9">E132*F132</f>
        <v>0</v>
      </c>
      <c r="H132" s="161"/>
      <c r="I132" s="8">
        <v>1</v>
      </c>
    </row>
    <row r="133" spans="1:9" ht="15" customHeight="1" outlineLevel="1">
      <c r="A133" s="101"/>
      <c r="B133" s="120"/>
      <c r="C133" s="54" t="s">
        <v>148</v>
      </c>
      <c r="D133" s="124"/>
      <c r="E133" s="7">
        <v>0</v>
      </c>
      <c r="F133" s="28">
        <v>5032.1000000000004</v>
      </c>
      <c r="G133" s="94">
        <f t="shared" si="9"/>
        <v>0</v>
      </c>
      <c r="H133" s="161"/>
      <c r="I133" s="8">
        <v>1</v>
      </c>
    </row>
    <row r="134" spans="1:9" ht="15" customHeight="1" outlineLevel="1">
      <c r="A134" s="101"/>
      <c r="B134" s="120"/>
      <c r="C134" s="54" t="s">
        <v>149</v>
      </c>
      <c r="D134" s="124"/>
      <c r="E134" s="7">
        <v>0</v>
      </c>
      <c r="F134" s="28">
        <v>6479</v>
      </c>
      <c r="G134" s="94">
        <f t="shared" si="9"/>
        <v>0</v>
      </c>
      <c r="H134" s="161"/>
      <c r="I134" s="8">
        <v>1</v>
      </c>
    </row>
    <row r="135" spans="1:9" ht="15" customHeight="1" outlineLevel="1">
      <c r="A135" s="101"/>
      <c r="B135" s="120"/>
      <c r="C135" s="54" t="s">
        <v>150</v>
      </c>
      <c r="D135" s="124"/>
      <c r="E135" s="7">
        <v>0</v>
      </c>
      <c r="F135" s="28">
        <v>5398.1</v>
      </c>
      <c r="G135" s="94">
        <f t="shared" si="9"/>
        <v>0</v>
      </c>
      <c r="H135" s="161"/>
      <c r="I135" s="8">
        <v>1</v>
      </c>
    </row>
    <row r="136" spans="1:9" ht="15" customHeight="1" outlineLevel="1">
      <c r="A136" s="101"/>
      <c r="B136" s="120"/>
      <c r="C136" s="54" t="s">
        <v>151</v>
      </c>
      <c r="D136" s="125"/>
      <c r="E136" s="7">
        <v>0</v>
      </c>
      <c r="F136" s="28">
        <v>7026.4</v>
      </c>
      <c r="G136" s="94">
        <f t="shared" si="9"/>
        <v>0</v>
      </c>
      <c r="H136" s="161"/>
      <c r="I136" s="8">
        <v>1</v>
      </c>
    </row>
    <row r="137" spans="1:9" ht="42" customHeight="1">
      <c r="A137" s="52">
        <v>67</v>
      </c>
      <c r="B137" s="49">
        <v>7</v>
      </c>
      <c r="C137" s="51" t="s">
        <v>85</v>
      </c>
      <c r="D137" s="34" t="s">
        <v>129</v>
      </c>
      <c r="E137" s="7">
        <v>0</v>
      </c>
      <c r="F137" s="26">
        <v>78.5</v>
      </c>
      <c r="G137" s="94">
        <f t="shared" si="9"/>
        <v>0</v>
      </c>
      <c r="H137" s="161"/>
      <c r="I137" s="8">
        <f>$K$6</f>
        <v>1</v>
      </c>
    </row>
    <row r="138" spans="1:9" ht="30.75" customHeight="1">
      <c r="A138" s="52">
        <v>68</v>
      </c>
      <c r="B138" s="49">
        <v>8</v>
      </c>
      <c r="C138" s="51" t="s">
        <v>86</v>
      </c>
      <c r="D138" s="34" t="s">
        <v>124</v>
      </c>
      <c r="E138" s="7">
        <v>0</v>
      </c>
      <c r="F138" s="28">
        <v>69.400000000000006</v>
      </c>
      <c r="G138" s="94">
        <f t="shared" si="9"/>
        <v>0</v>
      </c>
      <c r="H138" s="161"/>
      <c r="I138" s="8">
        <v>1</v>
      </c>
    </row>
    <row r="139" spans="1:9" ht="27.75" customHeight="1">
      <c r="A139" s="52">
        <v>69</v>
      </c>
      <c r="B139" s="49">
        <v>9</v>
      </c>
      <c r="C139" s="51" t="s">
        <v>87</v>
      </c>
      <c r="D139" s="34" t="s">
        <v>124</v>
      </c>
      <c r="E139" s="7">
        <v>0</v>
      </c>
      <c r="F139" s="28">
        <v>8.1</v>
      </c>
      <c r="G139" s="94">
        <f t="shared" si="9"/>
        <v>0</v>
      </c>
      <c r="H139" s="161"/>
      <c r="I139" s="8">
        <v>1</v>
      </c>
    </row>
    <row r="140" spans="1:9" ht="38.25" customHeight="1">
      <c r="A140" s="52">
        <v>70</v>
      </c>
      <c r="B140" s="49">
        <v>10</v>
      </c>
      <c r="C140" s="51" t="s">
        <v>88</v>
      </c>
      <c r="D140" s="34" t="s">
        <v>129</v>
      </c>
      <c r="E140" s="7">
        <v>0</v>
      </c>
      <c r="F140" s="26">
        <v>240</v>
      </c>
      <c r="G140" s="94">
        <f t="shared" si="9"/>
        <v>0</v>
      </c>
      <c r="H140" s="161"/>
      <c r="I140" s="8">
        <f>$K$6</f>
        <v>1</v>
      </c>
    </row>
    <row r="141" spans="1:9" ht="39" customHeight="1">
      <c r="A141" s="52">
        <v>71</v>
      </c>
      <c r="B141" s="49">
        <v>11</v>
      </c>
      <c r="C141" s="51" t="s">
        <v>89</v>
      </c>
      <c r="D141" s="34" t="s">
        <v>129</v>
      </c>
      <c r="E141" s="7">
        <v>0</v>
      </c>
      <c r="F141" s="28">
        <v>52.45</v>
      </c>
      <c r="G141" s="94">
        <f t="shared" si="9"/>
        <v>0</v>
      </c>
      <c r="H141" s="166"/>
      <c r="I141" s="8">
        <f>$K$6</f>
        <v>1</v>
      </c>
    </row>
    <row r="142" spans="1:9" ht="27.75" customHeight="1" collapsed="1">
      <c r="A142" s="101">
        <v>72</v>
      </c>
      <c r="B142" s="120">
        <v>12</v>
      </c>
      <c r="C142" s="63" t="s">
        <v>90</v>
      </c>
      <c r="D142" s="102" t="s">
        <v>121</v>
      </c>
      <c r="E142" s="90">
        <f>IF(SUM(E143:E149)&gt;0,1,0)</f>
        <v>0</v>
      </c>
      <c r="F142" s="28"/>
      <c r="G142" s="94"/>
      <c r="H142" s="160" t="s">
        <v>145</v>
      </c>
      <c r="I142" s="8"/>
    </row>
    <row r="143" spans="1:9" ht="12.75" customHeight="1" outlineLevel="1">
      <c r="A143" s="101"/>
      <c r="B143" s="120"/>
      <c r="C143" s="54" t="s">
        <v>152</v>
      </c>
      <c r="D143" s="124"/>
      <c r="E143" s="7">
        <v>0</v>
      </c>
      <c r="F143" s="28">
        <v>102.2</v>
      </c>
      <c r="G143" s="94">
        <f>E143*F143</f>
        <v>0</v>
      </c>
      <c r="H143" s="161"/>
      <c r="I143" s="8">
        <v>1</v>
      </c>
    </row>
    <row r="144" spans="1:9" ht="12.75" customHeight="1" outlineLevel="1">
      <c r="A144" s="101"/>
      <c r="B144" s="120"/>
      <c r="C144" s="54" t="s">
        <v>153</v>
      </c>
      <c r="D144" s="124"/>
      <c r="E144" s="7">
        <v>0</v>
      </c>
      <c r="F144" s="28">
        <v>138.1</v>
      </c>
      <c r="G144" s="94">
        <f t="shared" ref="G144:G151" si="10">E144*F144</f>
        <v>0</v>
      </c>
      <c r="H144" s="161"/>
      <c r="I144" s="8">
        <v>1</v>
      </c>
    </row>
    <row r="145" spans="1:9" ht="12.75" customHeight="1" outlineLevel="1">
      <c r="A145" s="101"/>
      <c r="B145" s="120"/>
      <c r="C145" s="54" t="s">
        <v>154</v>
      </c>
      <c r="D145" s="124"/>
      <c r="E145" s="7">
        <v>0</v>
      </c>
      <c r="F145" s="28">
        <v>172.7</v>
      </c>
      <c r="G145" s="94">
        <f t="shared" si="10"/>
        <v>0</v>
      </c>
      <c r="H145" s="161"/>
      <c r="I145" s="8">
        <v>1</v>
      </c>
    </row>
    <row r="146" spans="1:9" ht="12.75" customHeight="1" outlineLevel="1">
      <c r="A146" s="101"/>
      <c r="B146" s="120"/>
      <c r="C146" s="54" t="s">
        <v>155</v>
      </c>
      <c r="D146" s="124"/>
      <c r="E146" s="7">
        <v>0</v>
      </c>
      <c r="F146" s="28">
        <v>221.5</v>
      </c>
      <c r="G146" s="94">
        <f t="shared" si="10"/>
        <v>0</v>
      </c>
      <c r="H146" s="161"/>
      <c r="I146" s="8">
        <v>1</v>
      </c>
    </row>
    <row r="147" spans="1:9" ht="12.75" customHeight="1" outlineLevel="1">
      <c r="A147" s="101"/>
      <c r="B147" s="120"/>
      <c r="C147" s="54" t="s">
        <v>156</v>
      </c>
      <c r="D147" s="124"/>
      <c r="E147" s="7">
        <v>0</v>
      </c>
      <c r="F147" s="28">
        <v>309.10000000000002</v>
      </c>
      <c r="G147" s="94">
        <f t="shared" si="10"/>
        <v>0</v>
      </c>
      <c r="H147" s="161"/>
      <c r="I147" s="8">
        <v>1</v>
      </c>
    </row>
    <row r="148" spans="1:9" ht="12.75" customHeight="1" outlineLevel="1">
      <c r="A148" s="101"/>
      <c r="B148" s="120"/>
      <c r="C148" s="54" t="s">
        <v>157</v>
      </c>
      <c r="D148" s="124"/>
      <c r="E148" s="7">
        <v>0</v>
      </c>
      <c r="F148" s="28">
        <v>383.1</v>
      </c>
      <c r="G148" s="94">
        <f t="shared" si="10"/>
        <v>0</v>
      </c>
      <c r="H148" s="161"/>
      <c r="I148" s="8">
        <v>1</v>
      </c>
    </row>
    <row r="149" spans="1:9" ht="12.75" customHeight="1" outlineLevel="1">
      <c r="A149" s="101"/>
      <c r="B149" s="120"/>
      <c r="C149" s="54" t="s">
        <v>158</v>
      </c>
      <c r="D149" s="125"/>
      <c r="E149" s="7">
        <v>0</v>
      </c>
      <c r="F149" s="28">
        <v>607.5</v>
      </c>
      <c r="G149" s="94">
        <f t="shared" si="10"/>
        <v>0</v>
      </c>
      <c r="H149" s="161"/>
      <c r="I149" s="8">
        <v>1</v>
      </c>
    </row>
    <row r="150" spans="1:9" ht="40.5" customHeight="1">
      <c r="A150" s="52">
        <v>73</v>
      </c>
      <c r="B150" s="49">
        <v>13</v>
      </c>
      <c r="C150" s="51" t="s">
        <v>91</v>
      </c>
      <c r="D150" s="34" t="s">
        <v>129</v>
      </c>
      <c r="E150" s="7">
        <v>0</v>
      </c>
      <c r="F150" s="28">
        <v>86.2</v>
      </c>
      <c r="G150" s="94">
        <f>E150*F150</f>
        <v>0</v>
      </c>
      <c r="H150" s="161"/>
      <c r="I150" s="8">
        <f>$K$6</f>
        <v>1</v>
      </c>
    </row>
    <row r="151" spans="1:9" ht="55.5" customHeight="1">
      <c r="A151" s="52">
        <v>74</v>
      </c>
      <c r="B151" s="49">
        <v>14</v>
      </c>
      <c r="C151" s="51" t="s">
        <v>92</v>
      </c>
      <c r="D151" s="34" t="s">
        <v>121</v>
      </c>
      <c r="E151" s="7">
        <v>0</v>
      </c>
      <c r="F151" s="28">
        <v>105.25</v>
      </c>
      <c r="G151" s="94">
        <f t="shared" si="10"/>
        <v>0</v>
      </c>
      <c r="H151" s="161"/>
      <c r="I151" s="8">
        <v>1</v>
      </c>
    </row>
    <row r="152" spans="1:9" ht="68.25" customHeight="1" collapsed="1">
      <c r="A152" s="101">
        <v>75</v>
      </c>
      <c r="B152" s="120">
        <v>15</v>
      </c>
      <c r="C152" s="53" t="s">
        <v>93</v>
      </c>
      <c r="D152" s="102" t="s">
        <v>121</v>
      </c>
      <c r="E152" s="90">
        <f>IF(SUM(E153:E158)&gt;0,1,0)</f>
        <v>0</v>
      </c>
      <c r="F152" s="28"/>
      <c r="G152" s="94"/>
      <c r="H152" s="161"/>
      <c r="I152" s="8"/>
    </row>
    <row r="153" spans="1:9" ht="12.75" customHeight="1" outlineLevel="1">
      <c r="A153" s="101"/>
      <c r="B153" s="120"/>
      <c r="C153" s="54" t="s">
        <v>159</v>
      </c>
      <c r="D153" s="124"/>
      <c r="E153" s="7">
        <v>0</v>
      </c>
      <c r="F153" s="28">
        <v>517.45000000000005</v>
      </c>
      <c r="G153" s="94">
        <f t="shared" ref="G153:G158" si="11">E153*F153</f>
        <v>0</v>
      </c>
      <c r="H153" s="161"/>
      <c r="I153" s="8">
        <v>1</v>
      </c>
    </row>
    <row r="154" spans="1:9" ht="12.75" customHeight="1" outlineLevel="1">
      <c r="A154" s="101"/>
      <c r="B154" s="120"/>
      <c r="C154" s="54" t="s">
        <v>160</v>
      </c>
      <c r="D154" s="124"/>
      <c r="E154" s="7">
        <v>0</v>
      </c>
      <c r="F154" s="28">
        <v>822.6</v>
      </c>
      <c r="G154" s="94">
        <f t="shared" si="11"/>
        <v>0</v>
      </c>
      <c r="H154" s="161"/>
      <c r="I154" s="8">
        <v>1</v>
      </c>
    </row>
    <row r="155" spans="1:9" ht="12.75" customHeight="1" outlineLevel="1">
      <c r="A155" s="101"/>
      <c r="B155" s="120"/>
      <c r="C155" s="54" t="s">
        <v>161</v>
      </c>
      <c r="D155" s="124"/>
      <c r="E155" s="7">
        <v>0</v>
      </c>
      <c r="F155" s="28">
        <v>994.2</v>
      </c>
      <c r="G155" s="94">
        <f t="shared" si="11"/>
        <v>0</v>
      </c>
      <c r="H155" s="161"/>
      <c r="I155" s="8">
        <v>1</v>
      </c>
    </row>
    <row r="156" spans="1:9" ht="12.75" customHeight="1" outlineLevel="1">
      <c r="A156" s="101"/>
      <c r="B156" s="120"/>
      <c r="C156" s="54" t="s">
        <v>162</v>
      </c>
      <c r="D156" s="124"/>
      <c r="E156" s="7">
        <v>0</v>
      </c>
      <c r="F156" s="28">
        <v>1035.5999999999999</v>
      </c>
      <c r="G156" s="94">
        <f t="shared" si="11"/>
        <v>0</v>
      </c>
      <c r="H156" s="161"/>
      <c r="I156" s="8">
        <v>1</v>
      </c>
    </row>
    <row r="157" spans="1:9" ht="12.75" customHeight="1" outlineLevel="1">
      <c r="A157" s="101"/>
      <c r="B157" s="120"/>
      <c r="C157" s="54" t="s">
        <v>163</v>
      </c>
      <c r="D157" s="124"/>
      <c r="E157" s="7">
        <v>0</v>
      </c>
      <c r="F157" s="28">
        <v>2107.1999999999998</v>
      </c>
      <c r="G157" s="94">
        <f t="shared" si="11"/>
        <v>0</v>
      </c>
      <c r="H157" s="161"/>
      <c r="I157" s="8">
        <v>1</v>
      </c>
    </row>
    <row r="158" spans="1:9" ht="12.75" customHeight="1" outlineLevel="1">
      <c r="A158" s="101"/>
      <c r="B158" s="120"/>
      <c r="C158" s="54" t="s">
        <v>164</v>
      </c>
      <c r="D158" s="125"/>
      <c r="E158" s="7">
        <v>0</v>
      </c>
      <c r="F158" s="28">
        <v>2882.7</v>
      </c>
      <c r="G158" s="94">
        <f t="shared" si="11"/>
        <v>0</v>
      </c>
      <c r="H158" s="161"/>
      <c r="I158" s="8">
        <v>1</v>
      </c>
    </row>
    <row r="159" spans="1:9" ht="44.25" customHeight="1">
      <c r="A159" s="101">
        <v>76</v>
      </c>
      <c r="B159" s="120">
        <v>16</v>
      </c>
      <c r="C159" s="53" t="s">
        <v>94</v>
      </c>
      <c r="D159" s="102" t="s">
        <v>126</v>
      </c>
      <c r="E159" s="90">
        <f>IF(SUM(E160:E165)&gt;0,1,0)</f>
        <v>0</v>
      </c>
      <c r="F159" s="28"/>
      <c r="G159" s="94"/>
      <c r="H159" s="161"/>
      <c r="I159" s="8"/>
    </row>
    <row r="160" spans="1:9" ht="15" customHeight="1" outlineLevel="1">
      <c r="A160" s="101"/>
      <c r="B160" s="120"/>
      <c r="C160" s="54" t="s">
        <v>165</v>
      </c>
      <c r="D160" s="124"/>
      <c r="E160" s="7">
        <v>0</v>
      </c>
      <c r="F160" s="28">
        <v>1039.4000000000001</v>
      </c>
      <c r="G160" s="94">
        <f>E160*F160</f>
        <v>0</v>
      </c>
      <c r="H160" s="161"/>
      <c r="I160" s="8">
        <v>1</v>
      </c>
    </row>
    <row r="161" spans="1:9" ht="15" customHeight="1" outlineLevel="1">
      <c r="A161" s="101"/>
      <c r="B161" s="120"/>
      <c r="C161" s="54" t="s">
        <v>166</v>
      </c>
      <c r="D161" s="124"/>
      <c r="E161" s="7">
        <v>0</v>
      </c>
      <c r="F161" s="28">
        <v>1595.2</v>
      </c>
      <c r="G161" s="94">
        <f t="shared" ref="G161:G166" si="12">E161*F161</f>
        <v>0</v>
      </c>
      <c r="H161" s="161"/>
      <c r="I161" s="8">
        <v>1</v>
      </c>
    </row>
    <row r="162" spans="1:9" ht="15" customHeight="1" outlineLevel="1">
      <c r="A162" s="101"/>
      <c r="B162" s="120"/>
      <c r="C162" s="54" t="s">
        <v>167</v>
      </c>
      <c r="D162" s="124"/>
      <c r="E162" s="7">
        <v>0</v>
      </c>
      <c r="F162" s="28">
        <v>2063.1999999999998</v>
      </c>
      <c r="G162" s="94">
        <f t="shared" si="12"/>
        <v>0</v>
      </c>
      <c r="H162" s="161"/>
      <c r="I162" s="8">
        <v>1</v>
      </c>
    </row>
    <row r="163" spans="1:9" ht="15" customHeight="1" outlineLevel="1">
      <c r="A163" s="101"/>
      <c r="B163" s="120"/>
      <c r="C163" s="54" t="s">
        <v>168</v>
      </c>
      <c r="D163" s="124"/>
      <c r="E163" s="7">
        <v>0</v>
      </c>
      <c r="F163" s="28">
        <v>2581.6999999999998</v>
      </c>
      <c r="G163" s="94">
        <f t="shared" si="12"/>
        <v>0</v>
      </c>
      <c r="H163" s="161"/>
      <c r="I163" s="8">
        <v>1</v>
      </c>
    </row>
    <row r="164" spans="1:9" ht="15" customHeight="1" outlineLevel="1">
      <c r="A164" s="101"/>
      <c r="B164" s="120"/>
      <c r="C164" s="54" t="s">
        <v>169</v>
      </c>
      <c r="D164" s="124"/>
      <c r="E164" s="7">
        <v>0</v>
      </c>
      <c r="F164" s="28">
        <v>4908</v>
      </c>
      <c r="G164" s="94">
        <f t="shared" si="12"/>
        <v>0</v>
      </c>
      <c r="H164" s="161"/>
      <c r="I164" s="8">
        <v>1</v>
      </c>
    </row>
    <row r="165" spans="1:9" ht="15" customHeight="1" outlineLevel="1">
      <c r="A165" s="101"/>
      <c r="B165" s="120"/>
      <c r="C165" s="54" t="s">
        <v>170</v>
      </c>
      <c r="D165" s="125"/>
      <c r="E165" s="7">
        <v>0</v>
      </c>
      <c r="F165" s="28">
        <v>6976.8</v>
      </c>
      <c r="G165" s="94">
        <f t="shared" si="12"/>
        <v>0</v>
      </c>
      <c r="H165" s="161"/>
      <c r="I165" s="8">
        <v>1</v>
      </c>
    </row>
    <row r="166" spans="1:9" ht="67.5" customHeight="1">
      <c r="A166" s="52">
        <v>77</v>
      </c>
      <c r="B166" s="49">
        <v>17</v>
      </c>
      <c r="C166" s="51" t="s">
        <v>95</v>
      </c>
      <c r="D166" s="34" t="s">
        <v>126</v>
      </c>
      <c r="E166" s="7">
        <v>0</v>
      </c>
      <c r="F166" s="28">
        <v>3750</v>
      </c>
      <c r="G166" s="94">
        <f t="shared" si="12"/>
        <v>0</v>
      </c>
      <c r="H166" s="161"/>
      <c r="I166" s="8">
        <v>1</v>
      </c>
    </row>
    <row r="167" spans="1:9" ht="53.25" customHeight="1" collapsed="1">
      <c r="A167" s="101">
        <v>78</v>
      </c>
      <c r="B167" s="120">
        <v>18</v>
      </c>
      <c r="C167" s="53" t="s">
        <v>96</v>
      </c>
      <c r="D167" s="102" t="s">
        <v>121</v>
      </c>
      <c r="E167" s="90">
        <f>IF(SUM(E168:E172)&gt;0,1,0)</f>
        <v>0</v>
      </c>
      <c r="F167" s="28"/>
      <c r="G167" s="94"/>
      <c r="H167" s="161"/>
      <c r="I167" s="8"/>
    </row>
    <row r="168" spans="1:9" ht="14.25" customHeight="1" outlineLevel="1">
      <c r="A168" s="101"/>
      <c r="B168" s="120"/>
      <c r="C168" s="54" t="s">
        <v>171</v>
      </c>
      <c r="D168" s="124"/>
      <c r="E168" s="7">
        <v>0</v>
      </c>
      <c r="F168" s="28">
        <v>362.5</v>
      </c>
      <c r="G168" s="94">
        <f>E168*F168</f>
        <v>0</v>
      </c>
      <c r="H168" s="161"/>
      <c r="I168" s="8">
        <v>1</v>
      </c>
    </row>
    <row r="169" spans="1:9" ht="14.25" customHeight="1" outlineLevel="1">
      <c r="A169" s="101"/>
      <c r="B169" s="120"/>
      <c r="C169" s="54" t="s">
        <v>172</v>
      </c>
      <c r="D169" s="124"/>
      <c r="E169" s="7">
        <v>0</v>
      </c>
      <c r="F169" s="28">
        <v>439.5</v>
      </c>
      <c r="G169" s="94">
        <f>E169*F169</f>
        <v>0</v>
      </c>
      <c r="H169" s="161"/>
      <c r="I169" s="8">
        <v>1</v>
      </c>
    </row>
    <row r="170" spans="1:9" ht="14.25" customHeight="1" outlineLevel="1">
      <c r="A170" s="101"/>
      <c r="B170" s="120"/>
      <c r="C170" s="54" t="s">
        <v>173</v>
      </c>
      <c r="D170" s="124"/>
      <c r="E170" s="7">
        <v>0</v>
      </c>
      <c r="F170" s="28">
        <v>513.20000000000005</v>
      </c>
      <c r="G170" s="94">
        <f>E170*F170</f>
        <v>0</v>
      </c>
      <c r="H170" s="161"/>
      <c r="I170" s="8">
        <v>1</v>
      </c>
    </row>
    <row r="171" spans="1:9" ht="14.25" customHeight="1" outlineLevel="1">
      <c r="A171" s="101"/>
      <c r="B171" s="120"/>
      <c r="C171" s="54" t="s">
        <v>174</v>
      </c>
      <c r="D171" s="124"/>
      <c r="E171" s="7">
        <v>0</v>
      </c>
      <c r="F171" s="28">
        <v>639</v>
      </c>
      <c r="G171" s="94">
        <f>E171*F171</f>
        <v>0</v>
      </c>
      <c r="H171" s="161"/>
      <c r="I171" s="8">
        <v>1</v>
      </c>
    </row>
    <row r="172" spans="1:9" ht="14.25" customHeight="1" outlineLevel="1">
      <c r="A172" s="101"/>
      <c r="B172" s="120"/>
      <c r="C172" s="54" t="s">
        <v>175</v>
      </c>
      <c r="D172" s="125"/>
      <c r="E172" s="7">
        <v>0</v>
      </c>
      <c r="F172" s="28">
        <v>1068.9000000000001</v>
      </c>
      <c r="G172" s="94">
        <f>E172*F172</f>
        <v>0</v>
      </c>
      <c r="H172" s="163"/>
      <c r="I172" s="8">
        <v>1</v>
      </c>
    </row>
    <row r="173" spans="1:9" ht="95.25" customHeight="1">
      <c r="A173" s="101">
        <v>79</v>
      </c>
      <c r="B173" s="120">
        <v>1</v>
      </c>
      <c r="C173" s="53" t="s">
        <v>97</v>
      </c>
      <c r="D173" s="121" t="s">
        <v>124</v>
      </c>
      <c r="E173" s="90">
        <f>IF(SUM(E174:E175)&gt;0,1,0)</f>
        <v>0</v>
      </c>
      <c r="F173" s="28"/>
      <c r="G173" s="94"/>
      <c r="H173" s="147" t="s">
        <v>176</v>
      </c>
      <c r="I173" s="8">
        <f t="shared" ref="I173:I178" si="13">$K$6</f>
        <v>1</v>
      </c>
    </row>
    <row r="174" spans="1:9" ht="12.75" customHeight="1" outlineLevel="1">
      <c r="A174" s="101"/>
      <c r="B174" s="120"/>
      <c r="C174" s="64" t="s">
        <v>177</v>
      </c>
      <c r="D174" s="121"/>
      <c r="E174" s="7">
        <v>0</v>
      </c>
      <c r="F174" s="28">
        <v>268</v>
      </c>
      <c r="G174" s="94">
        <f>E174*F174</f>
        <v>0</v>
      </c>
      <c r="H174" s="148"/>
      <c r="I174" s="8">
        <f t="shared" si="13"/>
        <v>1</v>
      </c>
    </row>
    <row r="175" spans="1:9" ht="12.75" customHeight="1" outlineLevel="1">
      <c r="A175" s="101"/>
      <c r="B175" s="120"/>
      <c r="C175" s="65" t="s">
        <v>178</v>
      </c>
      <c r="D175" s="121"/>
      <c r="E175" s="7">
        <v>0</v>
      </c>
      <c r="F175" s="28">
        <v>253.5</v>
      </c>
      <c r="G175" s="94">
        <f>E175*F175</f>
        <v>0</v>
      </c>
      <c r="H175" s="148"/>
      <c r="I175" s="8">
        <f t="shared" si="13"/>
        <v>1</v>
      </c>
    </row>
    <row r="176" spans="1:9" ht="95.25" customHeight="1">
      <c r="A176" s="101">
        <v>79</v>
      </c>
      <c r="B176" s="120">
        <v>1</v>
      </c>
      <c r="C176" s="53" t="s">
        <v>36</v>
      </c>
      <c r="D176" s="121" t="s">
        <v>124</v>
      </c>
      <c r="E176" s="90">
        <f>IF(SUM(E177:E178)&gt;0,1,0)</f>
        <v>0</v>
      </c>
      <c r="F176" s="28"/>
      <c r="G176" s="94"/>
      <c r="H176" s="147" t="s">
        <v>176</v>
      </c>
      <c r="I176" s="8">
        <f t="shared" si="13"/>
        <v>1</v>
      </c>
    </row>
    <row r="177" spans="1:9" ht="12.75" customHeight="1" outlineLevel="1">
      <c r="A177" s="101"/>
      <c r="B177" s="120"/>
      <c r="C177" s="64" t="s">
        <v>37</v>
      </c>
      <c r="D177" s="121"/>
      <c r="E177" s="7">
        <v>0</v>
      </c>
      <c r="F177" s="28">
        <v>313</v>
      </c>
      <c r="G177" s="94">
        <f>E177*F177</f>
        <v>0</v>
      </c>
      <c r="H177" s="148"/>
      <c r="I177" s="8">
        <f t="shared" si="13"/>
        <v>1</v>
      </c>
    </row>
    <row r="178" spans="1:9" ht="12.75" customHeight="1" outlineLevel="1">
      <c r="A178" s="101"/>
      <c r="B178" s="120"/>
      <c r="C178" s="65" t="s">
        <v>38</v>
      </c>
      <c r="D178" s="121"/>
      <c r="E178" s="7">
        <v>0</v>
      </c>
      <c r="F178" s="28">
        <v>297.5</v>
      </c>
      <c r="G178" s="94">
        <f>E178*F178</f>
        <v>0</v>
      </c>
      <c r="H178" s="148"/>
      <c r="I178" s="8">
        <f t="shared" si="13"/>
        <v>1</v>
      </c>
    </row>
    <row r="179" spans="1:9" ht="69" customHeight="1">
      <c r="A179" s="101">
        <v>80</v>
      </c>
      <c r="B179" s="120">
        <v>1</v>
      </c>
      <c r="C179" s="53" t="s">
        <v>98</v>
      </c>
      <c r="D179" s="34"/>
      <c r="E179" s="90">
        <f>IF(SUM(E180:E185)&gt;0,1,0)</f>
        <v>0</v>
      </c>
      <c r="F179" s="28"/>
      <c r="G179" s="94"/>
      <c r="H179" s="154" t="s">
        <v>179</v>
      </c>
      <c r="I179" s="8"/>
    </row>
    <row r="180" spans="1:9" ht="12.75" customHeight="1" outlineLevel="1">
      <c r="A180" s="101"/>
      <c r="B180" s="120"/>
      <c r="C180" s="64" t="s">
        <v>180</v>
      </c>
      <c r="D180" s="34" t="s">
        <v>126</v>
      </c>
      <c r="E180" s="7">
        <v>0</v>
      </c>
      <c r="F180" s="28">
        <v>420</v>
      </c>
      <c r="G180" s="94">
        <f t="shared" ref="G180:G185" si="14">E180*F180</f>
        <v>0</v>
      </c>
      <c r="H180" s="154"/>
      <c r="I180" s="14">
        <v>1</v>
      </c>
    </row>
    <row r="181" spans="1:9" ht="12.75" customHeight="1" outlineLevel="1">
      <c r="A181" s="101"/>
      <c r="B181" s="120"/>
      <c r="C181" s="64" t="s">
        <v>181</v>
      </c>
      <c r="D181" s="34" t="s">
        <v>126</v>
      </c>
      <c r="E181" s="7">
        <v>0</v>
      </c>
      <c r="F181" s="28">
        <v>350</v>
      </c>
      <c r="G181" s="94">
        <f t="shared" si="14"/>
        <v>0</v>
      </c>
      <c r="H181" s="154"/>
      <c r="I181" s="14">
        <v>1</v>
      </c>
    </row>
    <row r="182" spans="1:9" ht="12.75" customHeight="1" outlineLevel="1">
      <c r="A182" s="101"/>
      <c r="B182" s="120"/>
      <c r="C182" s="64" t="s">
        <v>182</v>
      </c>
      <c r="D182" s="34" t="s">
        <v>126</v>
      </c>
      <c r="E182" s="7">
        <v>0</v>
      </c>
      <c r="F182" s="28">
        <v>210</v>
      </c>
      <c r="G182" s="94">
        <f t="shared" si="14"/>
        <v>0</v>
      </c>
      <c r="H182" s="154"/>
      <c r="I182" s="14">
        <v>1</v>
      </c>
    </row>
    <row r="183" spans="1:9" ht="12.75" customHeight="1" outlineLevel="1">
      <c r="A183" s="101"/>
      <c r="B183" s="120"/>
      <c r="C183" s="64" t="s">
        <v>183</v>
      </c>
      <c r="D183" s="34" t="s">
        <v>126</v>
      </c>
      <c r="E183" s="7">
        <v>0</v>
      </c>
      <c r="F183" s="28">
        <v>1600</v>
      </c>
      <c r="G183" s="94">
        <f t="shared" si="14"/>
        <v>0</v>
      </c>
      <c r="H183" s="154"/>
      <c r="I183" s="14">
        <v>1</v>
      </c>
    </row>
    <row r="184" spans="1:9" ht="12.75" customHeight="1" outlineLevel="1">
      <c r="A184" s="101"/>
      <c r="B184" s="120"/>
      <c r="C184" s="64" t="s">
        <v>184</v>
      </c>
      <c r="D184" s="34" t="s">
        <v>121</v>
      </c>
      <c r="E184" s="7">
        <v>0</v>
      </c>
      <c r="F184" s="28">
        <v>280</v>
      </c>
      <c r="G184" s="94">
        <f t="shared" si="14"/>
        <v>0</v>
      </c>
      <c r="H184" s="154"/>
      <c r="I184" s="14">
        <v>1</v>
      </c>
    </row>
    <row r="185" spans="1:9" ht="12.75" customHeight="1" outlineLevel="1">
      <c r="A185" s="101"/>
      <c r="B185" s="120"/>
      <c r="C185" s="65" t="s">
        <v>185</v>
      </c>
      <c r="D185" s="34" t="s">
        <v>126</v>
      </c>
      <c r="E185" s="7">
        <v>0</v>
      </c>
      <c r="F185" s="28">
        <v>1600</v>
      </c>
      <c r="G185" s="94">
        <f t="shared" si="14"/>
        <v>0</v>
      </c>
      <c r="H185" s="154"/>
      <c r="I185" s="14">
        <v>1</v>
      </c>
    </row>
    <row r="186" spans="1:9" ht="71.25" customHeight="1">
      <c r="A186" s="101">
        <v>81</v>
      </c>
      <c r="B186" s="120">
        <v>2</v>
      </c>
      <c r="C186" s="53" t="s">
        <v>99</v>
      </c>
      <c r="D186" s="34"/>
      <c r="E186" s="90">
        <f>IF(SUM(E187:E190)&gt;0,1,0)</f>
        <v>0</v>
      </c>
      <c r="F186" s="28"/>
      <c r="G186" s="94"/>
      <c r="H186" s="154"/>
      <c r="I186" s="8"/>
    </row>
    <row r="187" spans="1:9" ht="12.75" customHeight="1" outlineLevel="1">
      <c r="A187" s="101"/>
      <c r="B187" s="120"/>
      <c r="C187" s="64" t="s">
        <v>186</v>
      </c>
      <c r="D187" s="34" t="s">
        <v>126</v>
      </c>
      <c r="E187" s="7">
        <v>0</v>
      </c>
      <c r="F187" s="28">
        <v>1832.8</v>
      </c>
      <c r="G187" s="94">
        <f>E187*F187</f>
        <v>0</v>
      </c>
      <c r="H187" s="154"/>
      <c r="I187" s="8">
        <v>1</v>
      </c>
    </row>
    <row r="188" spans="1:9" ht="12.75" customHeight="1" outlineLevel="1">
      <c r="A188" s="101"/>
      <c r="B188" s="120"/>
      <c r="C188" s="64" t="s">
        <v>187</v>
      </c>
      <c r="D188" s="34" t="s">
        <v>126</v>
      </c>
      <c r="E188" s="7">
        <v>0</v>
      </c>
      <c r="F188" s="28">
        <v>1140.5</v>
      </c>
      <c r="G188" s="94">
        <f>E188*F188</f>
        <v>0</v>
      </c>
      <c r="H188" s="154"/>
      <c r="I188" s="8">
        <v>1</v>
      </c>
    </row>
    <row r="189" spans="1:9" ht="12.75" customHeight="1" outlineLevel="1">
      <c r="A189" s="101"/>
      <c r="B189" s="120"/>
      <c r="C189" s="64" t="s">
        <v>188</v>
      </c>
      <c r="D189" s="34" t="s">
        <v>126</v>
      </c>
      <c r="E189" s="7">
        <v>0</v>
      </c>
      <c r="F189" s="28">
        <v>1050.8</v>
      </c>
      <c r="G189" s="94">
        <f>E189*F189</f>
        <v>0</v>
      </c>
      <c r="H189" s="154"/>
      <c r="I189" s="8">
        <v>1</v>
      </c>
    </row>
    <row r="190" spans="1:9" ht="12.75" customHeight="1" outlineLevel="1">
      <c r="A190" s="101"/>
      <c r="B190" s="120"/>
      <c r="C190" s="65" t="s">
        <v>189</v>
      </c>
      <c r="D190" s="34" t="s">
        <v>126</v>
      </c>
      <c r="E190" s="7">
        <v>0</v>
      </c>
      <c r="F190" s="28">
        <v>370.5</v>
      </c>
      <c r="G190" s="94">
        <f>E190*F190</f>
        <v>0</v>
      </c>
      <c r="H190" s="154"/>
      <c r="I190" s="8">
        <v>1</v>
      </c>
    </row>
    <row r="191" spans="1:9" ht="59.25" customHeight="1">
      <c r="A191" s="34">
        <v>82</v>
      </c>
      <c r="B191" s="66">
        <v>3</v>
      </c>
      <c r="C191" s="51" t="s">
        <v>100</v>
      </c>
      <c r="D191" s="34" t="s">
        <v>121</v>
      </c>
      <c r="E191" s="7">
        <v>0</v>
      </c>
      <c r="F191" s="28">
        <v>850.1</v>
      </c>
      <c r="G191" s="94">
        <f>E191*F191</f>
        <v>0</v>
      </c>
      <c r="H191" s="154"/>
      <c r="I191" s="8">
        <v>1</v>
      </c>
    </row>
    <row r="192" spans="1:9" s="41" customFormat="1" ht="59.25" customHeight="1">
      <c r="A192" s="102" t="s">
        <v>24</v>
      </c>
      <c r="B192" s="34"/>
      <c r="C192" s="35" t="s">
        <v>190</v>
      </c>
      <c r="D192" s="36"/>
      <c r="E192" s="37">
        <f>IF(G192&gt;0,1,0)</f>
        <v>0</v>
      </c>
      <c r="F192" s="38"/>
      <c r="G192" s="97">
        <f>SUM(G7:G191)</f>
        <v>0</v>
      </c>
      <c r="H192" s="39"/>
      <c r="I192" s="40">
        <v>1</v>
      </c>
    </row>
    <row r="193" spans="1:9" s="41" customFormat="1" ht="16.5" customHeight="1">
      <c r="A193" s="103"/>
      <c r="B193" s="34"/>
      <c r="C193" s="42" t="s">
        <v>191</v>
      </c>
      <c r="D193" s="43"/>
      <c r="E193" s="37">
        <f>IF(G192&gt;0,1,0)</f>
        <v>0</v>
      </c>
      <c r="F193" s="44">
        <v>0.22</v>
      </c>
      <c r="G193" s="97">
        <f>G192*F193</f>
        <v>0</v>
      </c>
      <c r="H193" s="39"/>
      <c r="I193" s="40">
        <v>1</v>
      </c>
    </row>
    <row r="194" spans="1:9" s="41" customFormat="1" ht="16.5" customHeight="1">
      <c r="A194" s="104"/>
      <c r="B194" s="34"/>
      <c r="C194" s="45" t="s">
        <v>192</v>
      </c>
      <c r="D194" s="46"/>
      <c r="E194" s="37">
        <f>IF(G192&gt;0,1,0)</f>
        <v>0</v>
      </c>
      <c r="F194" s="47"/>
      <c r="G194" s="97">
        <f>G192+G193</f>
        <v>0</v>
      </c>
      <c r="H194" s="39"/>
      <c r="I194" s="40">
        <v>1</v>
      </c>
    </row>
    <row r="195" spans="1:9" ht="16.5" hidden="1" customHeight="1">
      <c r="C195" s="15"/>
    </row>
    <row r="196" spans="1:9" ht="16.5" hidden="1" customHeight="1">
      <c r="C196" s="15"/>
    </row>
    <row r="197" spans="1:9" ht="16.5" hidden="1" customHeight="1">
      <c r="C197" s="15" t="e">
        <f>#REF!/D60</f>
        <v>#REF!</v>
      </c>
    </row>
    <row r="198" spans="1:9" ht="16.5" hidden="1" customHeight="1">
      <c r="C198" s="15"/>
    </row>
    <row r="199" spans="1:9" ht="16.5" hidden="1" customHeight="1">
      <c r="C199" s="18" t="e">
        <f>#REF!/1684</f>
        <v>#REF!</v>
      </c>
    </row>
    <row r="200" spans="1:9" ht="16.5" hidden="1" customHeight="1">
      <c r="C200" s="15"/>
    </row>
    <row r="201" spans="1:9" ht="16.5" hidden="1" customHeight="1">
      <c r="C201" s="15" t="e">
        <f>#REF!/D19</f>
        <v>#REF!</v>
      </c>
    </row>
    <row r="202" spans="1:9" ht="16.5" hidden="1" customHeight="1">
      <c r="C202" s="15"/>
    </row>
    <row r="203" spans="1:9" ht="16.5" hidden="1" customHeight="1">
      <c r="C203" s="15"/>
    </row>
    <row r="204" spans="1:9" ht="16.5" hidden="1" customHeight="1">
      <c r="C204" s="15"/>
    </row>
    <row r="205" spans="1:9" ht="16.5" hidden="1" customHeight="1">
      <c r="C205" s="15"/>
    </row>
    <row r="206" spans="1:9" ht="16.5" hidden="1" customHeight="1">
      <c r="C206" s="15"/>
    </row>
    <row r="207" spans="1:9" ht="16.5" hidden="1" customHeight="1">
      <c r="C207" s="15"/>
    </row>
    <row r="208" spans="1:9" ht="16.5" hidden="1" customHeight="1">
      <c r="C208" s="15"/>
    </row>
    <row r="209" spans="3:3" ht="16.5" hidden="1" customHeight="1">
      <c r="C209" s="15"/>
    </row>
    <row r="210" spans="3:3" ht="16.5" hidden="1" customHeight="1">
      <c r="C210" s="15"/>
    </row>
    <row r="211" spans="3:3" ht="16.5" hidden="1" customHeight="1">
      <c r="C211" s="15"/>
    </row>
    <row r="212" spans="3:3" ht="16.5" hidden="1" customHeight="1">
      <c r="C212" s="15"/>
    </row>
    <row r="213" spans="3:3" ht="16.5" hidden="1" customHeight="1">
      <c r="C213" s="15"/>
    </row>
    <row r="214" spans="3:3" ht="16.5" hidden="1" customHeight="1">
      <c r="C214" s="15"/>
    </row>
    <row r="215" spans="3:3" ht="16.5" hidden="1" customHeight="1">
      <c r="C215" s="15"/>
    </row>
    <row r="216" spans="3:3" ht="16.5" hidden="1" customHeight="1">
      <c r="C216" s="15"/>
    </row>
    <row r="217" spans="3:3" ht="16.5" hidden="1" customHeight="1">
      <c r="C217" s="15"/>
    </row>
    <row r="218" spans="3:3" ht="16.5" hidden="1" customHeight="1">
      <c r="C218" s="15"/>
    </row>
    <row r="219" spans="3:3" ht="16.5" hidden="1" customHeight="1">
      <c r="C219" s="15"/>
    </row>
    <row r="220" spans="3:3" ht="16.5" hidden="1" customHeight="1">
      <c r="C220" s="15"/>
    </row>
    <row r="221" spans="3:3" ht="16.5" hidden="1" customHeight="1">
      <c r="C221" s="15"/>
    </row>
    <row r="222" spans="3:3" ht="16.5" hidden="1" customHeight="1">
      <c r="C222" s="15"/>
    </row>
    <row r="223" spans="3:3" ht="16.5" hidden="1" customHeight="1">
      <c r="C223" s="15"/>
    </row>
    <row r="224" spans="3:3" ht="16.5" hidden="1" customHeight="1">
      <c r="C224" s="15"/>
    </row>
    <row r="225" spans="3:3" ht="16.5" hidden="1" customHeight="1">
      <c r="C225" s="15"/>
    </row>
    <row r="226" spans="3:3" ht="16.5" hidden="1" customHeight="1">
      <c r="C226" s="15"/>
    </row>
    <row r="227" spans="3:3" ht="16.5" hidden="1" customHeight="1">
      <c r="C227" s="15"/>
    </row>
    <row r="228" spans="3:3" ht="16.5" hidden="1" customHeight="1">
      <c r="C228" s="15"/>
    </row>
    <row r="229" spans="3:3" ht="16.5" hidden="1" customHeight="1">
      <c r="C229" s="15"/>
    </row>
    <row r="230" spans="3:3" ht="16.5" hidden="1" customHeight="1">
      <c r="C230" s="15"/>
    </row>
    <row r="231" spans="3:3" ht="16.5" hidden="1" customHeight="1">
      <c r="C231" s="15"/>
    </row>
    <row r="232" spans="3:3" ht="16.5" hidden="1" customHeight="1">
      <c r="C232" s="15"/>
    </row>
    <row r="233" spans="3:3" ht="16.5" hidden="1" customHeight="1">
      <c r="C233" s="15"/>
    </row>
    <row r="234" spans="3:3" ht="16.5" hidden="1" customHeight="1">
      <c r="C234" s="15"/>
    </row>
    <row r="235" spans="3:3" ht="16.5" hidden="1" customHeight="1">
      <c r="C235" s="15"/>
    </row>
    <row r="236" spans="3:3" ht="16.5" hidden="1" customHeight="1">
      <c r="C236" s="15"/>
    </row>
    <row r="237" spans="3:3" ht="16.5" hidden="1" customHeight="1">
      <c r="C237" s="15"/>
    </row>
    <row r="238" spans="3:3" ht="16.5" hidden="1" customHeight="1">
      <c r="C238" s="15"/>
    </row>
    <row r="239" spans="3:3" ht="16.5" hidden="1" customHeight="1">
      <c r="C239" s="15"/>
    </row>
    <row r="240" spans="3:3" ht="16.5" hidden="1" customHeight="1">
      <c r="C240" s="15"/>
    </row>
    <row r="241" spans="3:3" ht="16.5" hidden="1" customHeight="1">
      <c r="C241" s="15"/>
    </row>
    <row r="242" spans="3:3" ht="16.5" hidden="1" customHeight="1">
      <c r="C242" s="15"/>
    </row>
    <row r="243" spans="3:3" ht="16.5" hidden="1" customHeight="1">
      <c r="C243" s="15"/>
    </row>
    <row r="244" spans="3:3" ht="16.5" hidden="1" customHeight="1">
      <c r="C244" s="15"/>
    </row>
    <row r="245" spans="3:3" ht="16.5" hidden="1" customHeight="1">
      <c r="C245" s="15"/>
    </row>
    <row r="246" spans="3:3" ht="16.5" hidden="1" customHeight="1">
      <c r="C246" s="15"/>
    </row>
    <row r="247" spans="3:3" ht="16.5" hidden="1" customHeight="1">
      <c r="C247" s="15"/>
    </row>
    <row r="248" spans="3:3" ht="16.5" hidden="1" customHeight="1">
      <c r="C248" s="15"/>
    </row>
    <row r="249" spans="3:3" ht="16.5" hidden="1" customHeight="1">
      <c r="C249" s="15"/>
    </row>
    <row r="250" spans="3:3" ht="16.5" hidden="1" customHeight="1">
      <c r="C250" s="15"/>
    </row>
    <row r="251" spans="3:3" ht="16.5" hidden="1" customHeight="1">
      <c r="C251" s="15"/>
    </row>
    <row r="252" spans="3:3" ht="16.5" hidden="1" customHeight="1">
      <c r="C252" s="15"/>
    </row>
    <row r="253" spans="3:3" ht="16.5" hidden="1" customHeight="1">
      <c r="C253" s="15"/>
    </row>
    <row r="254" spans="3:3" ht="16.5" hidden="1" customHeight="1">
      <c r="C254" s="15"/>
    </row>
    <row r="255" spans="3:3" ht="16.5" hidden="1" customHeight="1">
      <c r="C255" s="15"/>
    </row>
    <row r="256" spans="3:3" ht="16.5" hidden="1" customHeight="1">
      <c r="C256" s="15"/>
    </row>
    <row r="257" spans="3:3" ht="16.5" hidden="1" customHeight="1">
      <c r="C257" s="15"/>
    </row>
    <row r="258" spans="3:3" ht="16.5" hidden="1" customHeight="1">
      <c r="C258" s="15"/>
    </row>
    <row r="259" spans="3:3" ht="16.5" hidden="1" customHeight="1">
      <c r="C259" s="15"/>
    </row>
    <row r="260" spans="3:3" ht="16.5" hidden="1" customHeight="1">
      <c r="C260" s="15"/>
    </row>
    <row r="261" spans="3:3" ht="16.5" hidden="1" customHeight="1">
      <c r="C261" s="15"/>
    </row>
    <row r="262" spans="3:3" ht="16.5" hidden="1" customHeight="1">
      <c r="C262" s="15"/>
    </row>
    <row r="263" spans="3:3" ht="16.5" hidden="1" customHeight="1">
      <c r="C263" s="15"/>
    </row>
    <row r="264" spans="3:3" ht="16.5" hidden="1" customHeight="1">
      <c r="C264" s="15"/>
    </row>
    <row r="265" spans="3:3" ht="16.5" hidden="1" customHeight="1">
      <c r="C265" s="15"/>
    </row>
    <row r="266" spans="3:3" ht="16.5" hidden="1" customHeight="1">
      <c r="C266" s="15"/>
    </row>
    <row r="267" spans="3:3" ht="16.5" hidden="1" customHeight="1">
      <c r="C267" s="15"/>
    </row>
    <row r="268" spans="3:3" ht="16.5" hidden="1" customHeight="1">
      <c r="C268" s="15"/>
    </row>
    <row r="269" spans="3:3" ht="16.5" hidden="1" customHeight="1">
      <c r="C269" s="15"/>
    </row>
    <row r="270" spans="3:3" ht="16.5" hidden="1" customHeight="1">
      <c r="C270" s="15"/>
    </row>
    <row r="271" spans="3:3" ht="16.5" hidden="1" customHeight="1">
      <c r="C271" s="15"/>
    </row>
    <row r="272" spans="3:3" ht="16.5" hidden="1" customHeight="1">
      <c r="C272" s="15"/>
    </row>
    <row r="273" spans="3:3" ht="16.5" hidden="1" customHeight="1">
      <c r="C273" s="15"/>
    </row>
    <row r="274" spans="3:3" ht="16.5" hidden="1" customHeight="1">
      <c r="C274" s="15"/>
    </row>
    <row r="275" spans="3:3" ht="16.5" hidden="1" customHeight="1">
      <c r="C275" s="15"/>
    </row>
    <row r="276" spans="3:3" ht="16.5" hidden="1" customHeight="1">
      <c r="C276" s="15"/>
    </row>
    <row r="277" spans="3:3" ht="16.5" hidden="1" customHeight="1">
      <c r="C277" s="15"/>
    </row>
    <row r="278" spans="3:3" ht="16.5" hidden="1" customHeight="1">
      <c r="C278" s="15"/>
    </row>
    <row r="279" spans="3:3" ht="16.5" hidden="1" customHeight="1">
      <c r="C279" s="15"/>
    </row>
    <row r="280" spans="3:3" ht="16.5" hidden="1" customHeight="1">
      <c r="C280" s="15"/>
    </row>
    <row r="281" spans="3:3" ht="16.5" hidden="1" customHeight="1">
      <c r="C281" s="15"/>
    </row>
    <row r="282" spans="3:3" ht="16.5" hidden="1" customHeight="1">
      <c r="C282" s="15"/>
    </row>
    <row r="283" spans="3:3" ht="16.5" hidden="1" customHeight="1">
      <c r="C283" s="15"/>
    </row>
    <row r="284" spans="3:3" ht="16.5" hidden="1" customHeight="1">
      <c r="C284" s="15"/>
    </row>
    <row r="285" spans="3:3" ht="16.5" hidden="1" customHeight="1">
      <c r="C285" s="15"/>
    </row>
    <row r="286" spans="3:3" ht="16.5" hidden="1" customHeight="1">
      <c r="C286" s="15"/>
    </row>
    <row r="287" spans="3:3" ht="16.5" hidden="1" customHeight="1">
      <c r="C287" s="15"/>
    </row>
    <row r="288" spans="3:3" ht="16.5" hidden="1" customHeight="1">
      <c r="C288" s="15"/>
    </row>
    <row r="289" spans="3:3" ht="16.5" hidden="1" customHeight="1">
      <c r="C289" s="15"/>
    </row>
    <row r="290" spans="3:3" ht="16.5" hidden="1" customHeight="1">
      <c r="C290" s="15"/>
    </row>
    <row r="291" spans="3:3" ht="16.5" hidden="1" customHeight="1">
      <c r="C291" s="15"/>
    </row>
    <row r="292" spans="3:3" ht="16.5" hidden="1" customHeight="1">
      <c r="C292" s="15"/>
    </row>
    <row r="293" spans="3:3" ht="16.5" hidden="1" customHeight="1">
      <c r="C293" s="15"/>
    </row>
    <row r="294" spans="3:3" ht="16.5" hidden="1" customHeight="1">
      <c r="C294" s="15"/>
    </row>
    <row r="295" spans="3:3" ht="16.5" hidden="1" customHeight="1">
      <c r="C295" s="15"/>
    </row>
    <row r="296" spans="3:3" ht="16.5" hidden="1" customHeight="1">
      <c r="C296" s="15"/>
    </row>
    <row r="297" spans="3:3" ht="16.5" hidden="1" customHeight="1">
      <c r="C297" s="15"/>
    </row>
    <row r="298" spans="3:3" ht="16.5" hidden="1" customHeight="1">
      <c r="C298" s="15"/>
    </row>
    <row r="299" spans="3:3" ht="16.5" hidden="1" customHeight="1">
      <c r="C299" s="15"/>
    </row>
    <row r="300" spans="3:3" ht="16.5" hidden="1" customHeight="1">
      <c r="C300" s="15"/>
    </row>
    <row r="301" spans="3:3" ht="16.5" hidden="1" customHeight="1">
      <c r="C301" s="15"/>
    </row>
    <row r="302" spans="3:3" ht="16.5" hidden="1" customHeight="1">
      <c r="C302" s="15"/>
    </row>
    <row r="303" spans="3:3" ht="16.5" hidden="1" customHeight="1">
      <c r="C303" s="15"/>
    </row>
    <row r="304" spans="3:3" ht="16.5" hidden="1" customHeight="1"/>
    <row r="305" ht="16.5" hidden="1" customHeight="1"/>
    <row r="306" ht="16.5" hidden="1" customHeight="1"/>
    <row r="307" ht="16.5" hidden="1" customHeight="1"/>
    <row r="308" ht="16.5" hidden="1" customHeight="1"/>
    <row r="309" ht="16.5" hidden="1" customHeight="1"/>
    <row r="310" ht="16.5" hidden="1" customHeight="1"/>
    <row r="311" ht="16.5" hidden="1" customHeight="1"/>
    <row r="312" ht="16.5" hidden="1" customHeight="1"/>
    <row r="313" ht="16.5" hidden="1" customHeight="1"/>
    <row r="314" ht="16.5" hidden="1" customHeight="1"/>
    <row r="315" ht="16.5" hidden="1" customHeight="1"/>
    <row r="316" ht="16.5" hidden="1" customHeight="1"/>
    <row r="317" ht="16.5" hidden="1" customHeight="1"/>
    <row r="318" ht="16.5" hidden="1" customHeight="1"/>
    <row r="319" ht="16.5" hidden="1" customHeight="1"/>
    <row r="320" ht="16.5" hidden="1" customHeight="1"/>
    <row r="321" ht="16.5" hidden="1" customHeight="1"/>
    <row r="322" ht="16.5" hidden="1" customHeight="1"/>
    <row r="323" ht="16.5" hidden="1" customHeight="1"/>
    <row r="324" ht="16.5" hidden="1" customHeight="1"/>
    <row r="325" ht="16.5" hidden="1" customHeight="1"/>
    <row r="326" ht="16.5" hidden="1" customHeight="1"/>
    <row r="327" ht="16.5" hidden="1" customHeight="1"/>
    <row r="328" ht="16.5" hidden="1" customHeight="1"/>
    <row r="329" ht="16.5" hidden="1" customHeight="1"/>
    <row r="330" ht="16.5" hidden="1" customHeight="1"/>
    <row r="331" ht="16.5" hidden="1" customHeight="1"/>
    <row r="332" ht="16.5" hidden="1" customHeight="1"/>
    <row r="333" ht="16.5" hidden="1" customHeight="1"/>
    <row r="334" ht="16.5" hidden="1" customHeight="1"/>
    <row r="335" ht="16.5" hidden="1" customHeight="1"/>
    <row r="336" ht="16.5" hidden="1" customHeight="1"/>
    <row r="337" ht="16.5" hidden="1" customHeight="1"/>
    <row r="338" ht="16.5" hidden="1" customHeight="1"/>
    <row r="339" ht="16.5" hidden="1" customHeight="1"/>
    <row r="340" ht="16.5" hidden="1" customHeight="1"/>
    <row r="341" ht="16.5" hidden="1" customHeight="1"/>
    <row r="342" ht="16.5" hidden="1" customHeight="1"/>
    <row r="343" ht="16.5" hidden="1" customHeight="1"/>
    <row r="344" ht="16.5" hidden="1" customHeight="1"/>
    <row r="345" ht="16.5" hidden="1" customHeight="1"/>
    <row r="346" ht="16.5" hidden="1" customHeight="1"/>
    <row r="347" ht="16.5" hidden="1" customHeight="1"/>
    <row r="348" ht="16.5" hidden="1" customHeight="1"/>
    <row r="349" ht="16.5" hidden="1" customHeight="1"/>
    <row r="350" ht="16.5" hidden="1" customHeight="1"/>
    <row r="351" ht="16.5" hidden="1" customHeight="1"/>
    <row r="352" ht="16.5" hidden="1" customHeight="1"/>
    <row r="353" ht="16.5" hidden="1" customHeight="1"/>
    <row r="354" ht="16.5" hidden="1" customHeight="1"/>
    <row r="355" ht="16.5" hidden="1" customHeight="1"/>
    <row r="356" ht="16.5" hidden="1" customHeight="1"/>
    <row r="357" ht="16.5" hidden="1" customHeight="1"/>
    <row r="358" ht="16.5" hidden="1" customHeight="1"/>
    <row r="359" ht="16.5" hidden="1" customHeight="1"/>
    <row r="360" ht="16.5" hidden="1" customHeight="1"/>
    <row r="361" ht="16.5" hidden="1" customHeight="1"/>
    <row r="362" ht="16.5" hidden="1" customHeight="1"/>
    <row r="363" ht="16.5" hidden="1" customHeight="1"/>
    <row r="364" ht="16.5" hidden="1" customHeight="1"/>
    <row r="365" ht="16.5" hidden="1" customHeight="1"/>
    <row r="366" ht="16.5" hidden="1" customHeight="1"/>
    <row r="367" ht="16.5" hidden="1" customHeight="1"/>
    <row r="368" ht="16.5" hidden="1" customHeight="1"/>
    <row r="369" ht="16.5" hidden="1" customHeight="1"/>
    <row r="370" ht="16.5" hidden="1" customHeight="1"/>
    <row r="371" ht="16.5" hidden="1" customHeight="1"/>
    <row r="372" ht="16.5" hidden="1" customHeight="1"/>
    <row r="373" ht="16.5" hidden="1" customHeight="1"/>
    <row r="374" ht="16.5" hidden="1" customHeight="1"/>
    <row r="375" ht="16.5" hidden="1" customHeight="1"/>
    <row r="376" ht="16.5" hidden="1" customHeight="1"/>
    <row r="377" ht="16.5" hidden="1" customHeight="1"/>
    <row r="378" ht="16.5" hidden="1" customHeight="1"/>
    <row r="379" ht="16.5" hidden="1" customHeight="1"/>
    <row r="380" ht="16.5" hidden="1" customHeight="1"/>
    <row r="381" ht="16.5" hidden="1" customHeight="1"/>
    <row r="382" ht="16.5" hidden="1" customHeight="1"/>
    <row r="383" ht="16.5" hidden="1" customHeight="1"/>
    <row r="384" ht="16.5" hidden="1" customHeight="1"/>
    <row r="385" ht="16.5" hidden="1" customHeight="1"/>
    <row r="386" ht="16.5" hidden="1" customHeight="1"/>
    <row r="387" ht="16.5" hidden="1" customHeight="1"/>
    <row r="388" ht="16.5" hidden="1" customHeight="1"/>
    <row r="389" ht="16.5" hidden="1" customHeight="1"/>
    <row r="390" ht="16.5" hidden="1" customHeight="1"/>
    <row r="391" ht="16.5" hidden="1" customHeight="1"/>
    <row r="392" ht="16.5" hidden="1" customHeight="1"/>
    <row r="393" ht="16.5" hidden="1" customHeight="1"/>
    <row r="394" ht="16.5" hidden="1" customHeight="1"/>
    <row r="395" ht="16.5" hidden="1" customHeight="1"/>
    <row r="396" ht="16.5" hidden="1" customHeight="1"/>
    <row r="397" ht="16.5" hidden="1" customHeight="1"/>
    <row r="398" ht="16.5" hidden="1" customHeight="1"/>
    <row r="399" ht="16.5" hidden="1" customHeight="1"/>
    <row r="400" ht="16.5" hidden="1" customHeight="1"/>
    <row r="401" spans="3:7" ht="16.5" hidden="1" customHeight="1"/>
    <row r="402" spans="3:7" ht="16.5" hidden="1" customHeight="1"/>
    <row r="403" spans="3:7" ht="16.5" hidden="1" customHeight="1"/>
    <row r="404" spans="3:7" ht="16.5" hidden="1" customHeight="1"/>
    <row r="405" spans="3:7" ht="16.5" hidden="1" customHeight="1"/>
    <row r="407" spans="3:7" ht="16.5" customHeight="1">
      <c r="C407" s="100"/>
    </row>
    <row r="409" spans="3:7" ht="16.5" customHeight="1">
      <c r="D409" s="167"/>
      <c r="E409" s="168"/>
      <c r="F409" s="168"/>
      <c r="G409" s="168"/>
    </row>
    <row r="410" spans="3:7" ht="16.5" customHeight="1">
      <c r="D410" s="169"/>
      <c r="E410" s="170"/>
      <c r="F410" s="170"/>
      <c r="G410" s="170"/>
    </row>
  </sheetData>
  <sheetProtection password="8AE9" sheet="1" objects="1" scenarios="1"/>
  <autoFilter ref="A6:G6"/>
  <mergeCells count="82">
    <mergeCell ref="B87:B89"/>
    <mergeCell ref="D87:D89"/>
    <mergeCell ref="B83:B85"/>
    <mergeCell ref="D83:D85"/>
    <mergeCell ref="B95:B97"/>
    <mergeCell ref="D95:D97"/>
    <mergeCell ref="B91:B93"/>
    <mergeCell ref="D91:D93"/>
    <mergeCell ref="D409:G409"/>
    <mergeCell ref="D410:G410"/>
    <mergeCell ref="A179:A185"/>
    <mergeCell ref="B179:B185"/>
    <mergeCell ref="A142:A149"/>
    <mergeCell ref="A152:A158"/>
    <mergeCell ref="A159:A165"/>
    <mergeCell ref="B62:B64"/>
    <mergeCell ref="D62:D64"/>
    <mergeCell ref="B65:B67"/>
    <mergeCell ref="D65:D67"/>
    <mergeCell ref="D71:D73"/>
    <mergeCell ref="A192:A194"/>
    <mergeCell ref="B79:B81"/>
    <mergeCell ref="D79:D81"/>
    <mergeCell ref="B75:B77"/>
    <mergeCell ref="D75:D77"/>
    <mergeCell ref="H173:H175"/>
    <mergeCell ref="B142:B149"/>
    <mergeCell ref="D142:D149"/>
    <mergeCell ref="B152:B158"/>
    <mergeCell ref="D152:D158"/>
    <mergeCell ref="B159:B165"/>
    <mergeCell ref="D159:D165"/>
    <mergeCell ref="H179:H191"/>
    <mergeCell ref="A186:A190"/>
    <mergeCell ref="B186:B190"/>
    <mergeCell ref="A167:A172"/>
    <mergeCell ref="B167:B172"/>
    <mergeCell ref="D167:D172"/>
    <mergeCell ref="A173:A175"/>
    <mergeCell ref="B173:B175"/>
    <mergeCell ref="D173:D175"/>
    <mergeCell ref="H142:H172"/>
    <mergeCell ref="I119:I120"/>
    <mergeCell ref="H107:H124"/>
    <mergeCell ref="I14:I18"/>
    <mergeCell ref="H125:H141"/>
    <mergeCell ref="A130:A136"/>
    <mergeCell ref="B130:B136"/>
    <mergeCell ref="D130:D136"/>
    <mergeCell ref="B68:B70"/>
    <mergeCell ref="D68:D70"/>
    <mergeCell ref="B71:B73"/>
    <mergeCell ref="A39:A41"/>
    <mergeCell ref="B39:B41"/>
    <mergeCell ref="D39:D41"/>
    <mergeCell ref="I10:I12"/>
    <mergeCell ref="H47:H52"/>
    <mergeCell ref="H53:H60"/>
    <mergeCell ref="G14:G18"/>
    <mergeCell ref="A9:A12"/>
    <mergeCell ref="B9:B12"/>
    <mergeCell ref="D9:D12"/>
    <mergeCell ref="G10:G12"/>
    <mergeCell ref="A14:A18"/>
    <mergeCell ref="B14:B18"/>
    <mergeCell ref="D14:D18"/>
    <mergeCell ref="B1:G1"/>
    <mergeCell ref="B2:G2"/>
    <mergeCell ref="B3:G3"/>
    <mergeCell ref="B4:G4"/>
    <mergeCell ref="B5:G5"/>
    <mergeCell ref="H7:H46"/>
    <mergeCell ref="H176:H178"/>
    <mergeCell ref="D118:D120"/>
    <mergeCell ref="A176:A178"/>
    <mergeCell ref="B176:B178"/>
    <mergeCell ref="D176:D178"/>
    <mergeCell ref="A121:A123"/>
    <mergeCell ref="B121:B123"/>
    <mergeCell ref="D121:D123"/>
    <mergeCell ref="A118:A120"/>
    <mergeCell ref="B118:B120"/>
  </mergeCells>
  <phoneticPr fontId="7" type="noConversion"/>
  <conditionalFormatting sqref="E195:E65536 E1:E5">
    <cfRule type="cellIs" dxfId="1" priority="1" stopIfTrue="1" operator="greaterThan">
      <formula>0</formula>
    </cfRule>
  </conditionalFormatting>
  <conditionalFormatting sqref="E6">
    <cfRule type="cellIs" dxfId="0" priority="2" stopIfTrue="1" operator="greaterThan">
      <formula>0</formula>
    </cfRule>
  </conditionalFormatting>
  <printOptions horizontalCentered="1" verticalCentered="1"/>
  <pageMargins left="0.78740157480314965" right="0.19685039370078741" top="0.98425196850393704" bottom="0.98425196850393704" header="0.51181102362204722" footer="0.51181102362204722"/>
  <pageSetup paperSize="9" scale="95" orientation="portrait" horizontalDpi="1200" verticalDpi="1200" r:id="rId1"/>
  <headerFooter alignWithMargins="0">
    <oddHeader>&amp;RU Zagrebu; &amp;D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ZA_KOOPERANTE</vt:lpstr>
      <vt:lpstr>ZA_GRAD</vt:lpstr>
      <vt:lpstr>print_range_grad</vt:lpstr>
      <vt:lpstr>print_range_kooperanti</vt:lpstr>
    </vt:vector>
  </TitlesOfParts>
  <Company>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Obrazac za troškovnike</dc:title>
  <dc:creator>Tomislav Mališ</dc:creator>
  <cp:lastModifiedBy>Admin</cp:lastModifiedBy>
  <cp:lastPrinted>2007-01-17T12:48:03Z</cp:lastPrinted>
  <dcterms:created xsi:type="dcterms:W3CDTF">2006-06-22T08:45:58Z</dcterms:created>
  <dcterms:modified xsi:type="dcterms:W3CDTF">2008-06-11T23:17:51Z</dcterms:modified>
</cp:coreProperties>
</file>