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6600" windowHeight="8010" tabRatio="345" activeTab="1"/>
  </bookViews>
  <sheets>
    <sheet name="KARTICA" sheetId="1" r:id="rId1"/>
    <sheet name="ANALITIKA" sheetId="2" r:id="rId2"/>
  </sheets>
  <definedNames>
    <definedName name="_xlnm.Print_Area" localSheetId="0">'KARTICA'!$A$1:$J$31</definedName>
  </definedNames>
  <calcPr fullCalcOnLoad="1"/>
</workbook>
</file>

<file path=xl/sharedStrings.xml><?xml version="1.0" encoding="utf-8"?>
<sst xmlns="http://schemas.openxmlformats.org/spreadsheetml/2006/main" count="200" uniqueCount="58">
  <si>
    <t>Naziv Partnera</t>
  </si>
  <si>
    <t>ALBUM</t>
  </si>
  <si>
    <t xml:space="preserve">BASTA </t>
  </si>
  <si>
    <t>BIBLION  strk</t>
  </si>
  <si>
    <t>CIRUS sptr</t>
  </si>
  <si>
    <t>DUGA tvm</t>
  </si>
  <si>
    <t>DVD SHOP    N &amp; J</t>
  </si>
  <si>
    <t>GRAFO-OFSET  szrt</t>
  </si>
  <si>
    <t>GULIVER  sztr</t>
  </si>
  <si>
    <t>LIB doo</t>
  </si>
  <si>
    <t>LJUBITELJI KNJIGE KZ</t>
  </si>
  <si>
    <t>MALA PRODAVNICA RETKOSTI</t>
  </si>
  <si>
    <t>MEDENI MECA  str</t>
  </si>
  <si>
    <t>MIKI-NOV  str</t>
  </si>
  <si>
    <t>NUBLU  TUR</t>
  </si>
  <si>
    <t>PERFECT HOME sztrk</t>
  </si>
  <si>
    <t>PHILIPS str</t>
  </si>
  <si>
    <t>SavPO d.o.o.</t>
  </si>
  <si>
    <t>SEZAM stkr</t>
  </si>
  <si>
    <t>SKALAR</t>
  </si>
  <si>
    <t>TEATAR str</t>
  </si>
  <si>
    <t>VA COMMERCE</t>
  </si>
  <si>
    <t>Sifra</t>
  </si>
  <si>
    <t>SOLARIS IKC d.o.o.</t>
  </si>
  <si>
    <t>MALA VELIKA KNJIGA  doo</t>
  </si>
  <si>
    <t>PROSTOR  srtk</t>
  </si>
  <si>
    <t xml:space="preserve">LEO COMMERCE  Riznica </t>
  </si>
  <si>
    <t>KOMAZEC doo  knjizara br 6</t>
  </si>
  <si>
    <t>K.T.C. d.o.o.   R.C. 40</t>
  </si>
  <si>
    <t>EURO GIUNTI</t>
  </si>
  <si>
    <t>ZBIRNA KARTICA KUPACA</t>
  </si>
  <si>
    <t>za</t>
  </si>
  <si>
    <t>do:</t>
  </si>
  <si>
    <t>duguje</t>
  </si>
  <si>
    <t>period                                   od:</t>
  </si>
  <si>
    <t>vrsta</t>
  </si>
  <si>
    <t>faktura</t>
  </si>
  <si>
    <t>izvod</t>
  </si>
  <si>
    <t>datum</t>
  </si>
  <si>
    <t>ANALITIKA</t>
  </si>
  <si>
    <t xml:space="preserve">22.02.08 </t>
  </si>
  <si>
    <t xml:space="preserve">29.02.08 </t>
  </si>
  <si>
    <t xml:space="preserve">11.03.08 </t>
  </si>
  <si>
    <t xml:space="preserve">12.03.08 </t>
  </si>
  <si>
    <t xml:space="preserve">18.03.08 </t>
  </si>
  <si>
    <t xml:space="preserve">25.03.08 </t>
  </si>
  <si>
    <t xml:space="preserve">01.04.08 </t>
  </si>
  <si>
    <t xml:space="preserve">08.04.08 </t>
  </si>
  <si>
    <t xml:space="preserve">23.04.08 </t>
  </si>
  <si>
    <t xml:space="preserve">24.04.08 </t>
  </si>
  <si>
    <t xml:space="preserve">30.04.08 </t>
  </si>
  <si>
    <t>ukupno duguje:</t>
  </si>
  <si>
    <t>ukupno potrazuje:</t>
  </si>
  <si>
    <t>saldo:</t>
  </si>
  <si>
    <t>total</t>
  </si>
  <si>
    <t xml:space="preserve">   2/1/2008</t>
  </si>
  <si>
    <t>br faktura</t>
  </si>
  <si>
    <t>dana van valute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</si>
</sst>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2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righ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46" fillId="36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64" fontId="11" fillId="34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7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8" fillId="37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14" fontId="9" fillId="35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4" fontId="15" fillId="33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wrapText="1"/>
    </xf>
    <xf numFmtId="3" fontId="47" fillId="0" borderId="0" xfId="0" applyNumberFormat="1" applyFont="1" applyAlignment="1">
      <alignment horizontal="center"/>
    </xf>
    <xf numFmtId="4" fontId="47" fillId="37" borderId="10" xfId="0" applyNumberFormat="1" applyFont="1" applyFill="1" applyBorder="1" applyAlignment="1">
      <alignment horizontal="center"/>
    </xf>
    <xf numFmtId="4" fontId="10" fillId="37" borderId="10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13" fillId="37" borderId="1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3" sqref="A3"/>
    </sheetView>
  </sheetViews>
  <sheetFormatPr defaultColWidth="9.140625" defaultRowHeight="15"/>
  <cols>
    <col min="1" max="1" width="7.28125" style="0" customWidth="1"/>
    <col min="2" max="2" width="31.00390625" style="0" customWidth="1"/>
    <col min="3" max="3" width="16.8515625" style="0" customWidth="1"/>
    <col min="4" max="4" width="3.8515625" style="0" customWidth="1"/>
    <col min="5" max="5" width="0.42578125" style="0" customWidth="1"/>
    <col min="6" max="6" width="13.28125" style="0" customWidth="1"/>
    <col min="7" max="7" width="5.57421875" style="0" customWidth="1"/>
    <col min="8" max="8" width="9.8515625" style="0" customWidth="1"/>
    <col min="9" max="9" width="5.57421875" style="0" customWidth="1"/>
    <col min="10" max="10" width="9.57421875" style="0" customWidth="1"/>
  </cols>
  <sheetData>
    <row r="1" spans="1:10" ht="26.2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.75" customHeight="1">
      <c r="A2" s="13" t="s">
        <v>31</v>
      </c>
      <c r="B2" s="14" t="s">
        <v>34</v>
      </c>
      <c r="C2" s="39" t="s">
        <v>55</v>
      </c>
      <c r="D2" s="13" t="s">
        <v>32</v>
      </c>
      <c r="E2" s="13"/>
      <c r="F2" s="39">
        <f ca="1">TODAY()</f>
        <v>39592</v>
      </c>
      <c r="G2" s="13"/>
      <c r="H2" s="15"/>
      <c r="I2" s="15"/>
      <c r="J2" s="45"/>
    </row>
    <row r="3" spans="1:10" ht="15">
      <c r="A3" s="11" t="s">
        <v>22</v>
      </c>
      <c r="B3" s="11" t="s">
        <v>0</v>
      </c>
      <c r="C3" s="12" t="s">
        <v>56</v>
      </c>
      <c r="D3" s="12"/>
      <c r="E3" s="12"/>
      <c r="F3" s="11" t="s">
        <v>33</v>
      </c>
      <c r="G3" s="11"/>
      <c r="H3" s="53" t="s">
        <v>57</v>
      </c>
      <c r="I3" s="54"/>
      <c r="J3" s="11"/>
    </row>
    <row r="4" spans="1:10" ht="15">
      <c r="A4" s="4" t="e">
        <f>#REF!</f>
        <v>#REF!</v>
      </c>
      <c r="B4" s="6" t="s">
        <v>1</v>
      </c>
      <c r="C4" s="43">
        <f>ANALITIKA!U6</f>
        <v>2</v>
      </c>
      <c r="D4" s="7"/>
      <c r="E4" s="7"/>
      <c r="F4" s="40">
        <f>ANALITIKA!V4</f>
        <v>17142</v>
      </c>
      <c r="G4" s="43"/>
      <c r="H4" s="50">
        <f>F2-ANALITIKA!U3</f>
        <v>30</v>
      </c>
      <c r="I4" s="43"/>
      <c r="J4" s="40"/>
    </row>
    <row r="5" spans="1:10" ht="15">
      <c r="A5" s="4" t="e">
        <f>#REF!</f>
        <v>#REF!</v>
      </c>
      <c r="B5" s="6" t="s">
        <v>2</v>
      </c>
      <c r="C5" s="43">
        <f>ANALITIKA!U10</f>
        <v>0</v>
      </c>
      <c r="D5" s="7"/>
      <c r="E5" s="7"/>
      <c r="F5" s="40" t="str">
        <f>ANALITIKA!V8</f>
        <v>-</v>
      </c>
      <c r="G5" s="9"/>
      <c r="H5" s="51">
        <f>(F2-ANALITIKA!U7)</f>
        <v>39592</v>
      </c>
      <c r="I5" s="9"/>
      <c r="J5" s="9"/>
    </row>
    <row r="6" spans="1:10" ht="15">
      <c r="A6" s="4" t="e">
        <f>#REF!</f>
        <v>#REF!</v>
      </c>
      <c r="B6" s="6" t="s">
        <v>3</v>
      </c>
      <c r="C6" s="43">
        <f>ANALITIKA!U14</f>
        <v>1</v>
      </c>
      <c r="D6" s="7"/>
      <c r="E6" s="7"/>
      <c r="F6" s="40">
        <f>ANALITIKA!V12</f>
        <v>5990</v>
      </c>
      <c r="G6" s="9"/>
      <c r="H6" s="51">
        <f>F2-ANALITIKA!U11</f>
        <v>11</v>
      </c>
      <c r="I6" s="9"/>
      <c r="J6" s="9"/>
    </row>
    <row r="7" spans="1:10" ht="15">
      <c r="A7" s="4" t="e">
        <f>#REF!</f>
        <v>#REF!</v>
      </c>
      <c r="B7" s="6" t="s">
        <v>4</v>
      </c>
      <c r="C7" s="43">
        <f>ANALITIKA!U18</f>
        <v>1</v>
      </c>
      <c r="D7" s="7"/>
      <c r="E7" s="7"/>
      <c r="F7" s="40">
        <f>ANALITIKA!V16</f>
        <v>2586</v>
      </c>
      <c r="G7" s="9"/>
      <c r="H7" s="51">
        <f>F2-ANALITIKA!U15</f>
        <v>25</v>
      </c>
      <c r="I7" s="9"/>
      <c r="J7" s="9"/>
    </row>
    <row r="8" spans="1:10" ht="15">
      <c r="A8" s="4" t="e">
        <f>#REF!</f>
        <v>#REF!</v>
      </c>
      <c r="B8" s="6" t="s">
        <v>5</v>
      </c>
      <c r="C8" s="43">
        <f>ANALITIKA!U22</f>
        <v>1</v>
      </c>
      <c r="D8" s="7"/>
      <c r="E8" s="7"/>
      <c r="F8" s="40">
        <f>ANALITIKA!V20</f>
        <v>4326</v>
      </c>
      <c r="G8" s="9"/>
      <c r="H8" s="51">
        <f>F2-ANALITIKA!U19</f>
        <v>37</v>
      </c>
      <c r="I8" s="9"/>
      <c r="J8" s="9"/>
    </row>
    <row r="9" spans="1:10" ht="15">
      <c r="A9" s="4" t="e">
        <f>#REF!</f>
        <v>#REF!</v>
      </c>
      <c r="B9" s="6" t="s">
        <v>6</v>
      </c>
      <c r="C9" s="43">
        <f>ANALITIKA!U26</f>
        <v>3</v>
      </c>
      <c r="D9" s="7"/>
      <c r="E9" s="7"/>
      <c r="F9" s="40">
        <f>ANALITIKA!V24</f>
        <v>19734</v>
      </c>
      <c r="G9" s="9"/>
      <c r="H9" s="51">
        <f>F2-ANALITIKA!U23</f>
        <v>73</v>
      </c>
      <c r="I9" s="9"/>
      <c r="J9" s="9"/>
    </row>
    <row r="10" spans="1:10" ht="15">
      <c r="A10" s="4" t="e">
        <f>#REF!</f>
        <v>#REF!</v>
      </c>
      <c r="B10" s="6" t="s">
        <v>7</v>
      </c>
      <c r="C10" s="43">
        <f>ANALITIKA!U30</f>
        <v>0</v>
      </c>
      <c r="D10" s="7"/>
      <c r="E10" s="7"/>
      <c r="F10" s="40" t="str">
        <f>ANALITIKA!V28</f>
        <v>-</v>
      </c>
      <c r="G10" s="9"/>
      <c r="H10" s="51">
        <f>F2-ANALITIKA!U27</f>
        <v>39592</v>
      </c>
      <c r="I10" s="9"/>
      <c r="J10" s="9"/>
    </row>
    <row r="11" spans="1:10" ht="15">
      <c r="A11" s="4" t="e">
        <f>#REF!</f>
        <v>#REF!</v>
      </c>
      <c r="B11" s="6" t="s">
        <v>8</v>
      </c>
      <c r="C11" s="43">
        <f>ANALITIKA!U34</f>
        <v>0</v>
      </c>
      <c r="D11" s="7"/>
      <c r="E11" s="7"/>
      <c r="F11" s="40" t="str">
        <f>ANALITIKA!V32</f>
        <v>-</v>
      </c>
      <c r="G11" s="9"/>
      <c r="H11" s="51">
        <f>F2-ANALITIKA!U31</f>
        <v>39592</v>
      </c>
      <c r="I11" s="9"/>
      <c r="J11" s="9"/>
    </row>
    <row r="12" spans="1:10" ht="15">
      <c r="A12" s="4" t="e">
        <f>#REF!</f>
        <v>#REF!</v>
      </c>
      <c r="B12" s="6" t="s">
        <v>26</v>
      </c>
      <c r="C12" s="43">
        <f>ANALITIKA!U38</f>
        <v>4</v>
      </c>
      <c r="D12" s="7"/>
      <c r="E12" s="7"/>
      <c r="F12" s="40">
        <f>ANALITIKA!V36</f>
        <v>11964</v>
      </c>
      <c r="G12" s="9"/>
      <c r="H12" s="51">
        <f>F2-ANALITIKA!U35</f>
        <v>21</v>
      </c>
      <c r="I12" s="9"/>
      <c r="J12" s="9"/>
    </row>
    <row r="13" spans="1:10" s="2" customFormat="1" ht="15">
      <c r="A13" s="4" t="e">
        <f>#REF!</f>
        <v>#REF!</v>
      </c>
      <c r="B13" s="6" t="s">
        <v>9</v>
      </c>
      <c r="C13" s="43">
        <f>ANALITIKA!U42</f>
        <v>0</v>
      </c>
      <c r="D13" s="7"/>
      <c r="E13" s="7"/>
      <c r="F13" s="40" t="str">
        <f>ANALITIKA!V40</f>
        <v>-</v>
      </c>
      <c r="G13" s="9"/>
      <c r="H13" s="51">
        <f>F2-ANALITIKA!U39</f>
        <v>39592</v>
      </c>
      <c r="I13" s="9"/>
      <c r="J13" s="9"/>
    </row>
    <row r="14" spans="1:10" ht="15">
      <c r="A14" s="4" t="e">
        <f>#REF!</f>
        <v>#REF!</v>
      </c>
      <c r="B14" s="6" t="s">
        <v>10</v>
      </c>
      <c r="C14" s="43">
        <f>ANALITIKA!U46</f>
        <v>3</v>
      </c>
      <c r="D14" s="7"/>
      <c r="E14" s="7"/>
      <c r="F14" s="40">
        <f>ANALITIKA!V44</f>
        <v>24326</v>
      </c>
      <c r="G14" s="9"/>
      <c r="H14" s="51">
        <f>F2-ANALITIKA!U43</f>
        <v>54</v>
      </c>
      <c r="I14" s="9"/>
      <c r="J14" s="9"/>
    </row>
    <row r="15" spans="1:10" ht="15">
      <c r="A15" s="4" t="e">
        <f>#REF!</f>
        <v>#REF!</v>
      </c>
      <c r="B15" s="6" t="s">
        <v>11</v>
      </c>
      <c r="C15" s="43">
        <f>ANALITIKA!U50</f>
        <v>1</v>
      </c>
      <c r="D15" s="7"/>
      <c r="E15" s="7"/>
      <c r="F15" s="40">
        <f>ANALITIKA!V48</f>
        <v>15852</v>
      </c>
      <c r="G15" s="9"/>
      <c r="H15" s="51">
        <f>F2-ANALITIKA!U47</f>
        <v>46</v>
      </c>
      <c r="I15" s="9"/>
      <c r="J15" s="9"/>
    </row>
    <row r="16" spans="1:10" ht="15">
      <c r="A16" s="4" t="e">
        <f>#REF!</f>
        <v>#REF!</v>
      </c>
      <c r="B16" s="6" t="s">
        <v>24</v>
      </c>
      <c r="C16" s="43">
        <f>ANALITIKA!U54</f>
        <v>1</v>
      </c>
      <c r="D16" s="7"/>
      <c r="E16" s="7"/>
      <c r="F16" s="40">
        <f>ANALITIKA!V52</f>
        <v>4617</v>
      </c>
      <c r="G16" s="9"/>
      <c r="H16" s="51">
        <f>F2-ANALITIKA!U51</f>
        <v>68</v>
      </c>
      <c r="I16" s="9"/>
      <c r="J16" s="9"/>
    </row>
    <row r="17" spans="1:10" ht="15">
      <c r="A17" s="4" t="e">
        <f>#REF!</f>
        <v>#REF!</v>
      </c>
      <c r="B17" s="6" t="s">
        <v>12</v>
      </c>
      <c r="C17" s="43">
        <f>ANALITIKA!U58</f>
        <v>0</v>
      </c>
      <c r="D17" s="7"/>
      <c r="E17" s="7"/>
      <c r="F17" s="40" t="str">
        <f>ANALITIKA!V56</f>
        <v>-</v>
      </c>
      <c r="G17" s="9"/>
      <c r="H17" s="51">
        <f>F2-ANALITIKA!U55</f>
        <v>39592</v>
      </c>
      <c r="I17" s="9"/>
      <c r="J17" s="9"/>
    </row>
    <row r="18" spans="1:10" ht="15">
      <c r="A18" s="4" t="e">
        <f>#REF!</f>
        <v>#REF!</v>
      </c>
      <c r="B18" s="6" t="s">
        <v>13</v>
      </c>
      <c r="C18" s="43">
        <f>ANALITIKA!U62</f>
        <v>0</v>
      </c>
      <c r="D18" s="7"/>
      <c r="E18" s="7"/>
      <c r="F18" s="40" t="str">
        <f>ANALITIKA!V60</f>
        <v>-</v>
      </c>
      <c r="G18" s="9"/>
      <c r="H18" s="51">
        <f>F2-ANALITIKA!U59</f>
        <v>39592</v>
      </c>
      <c r="I18" s="9"/>
      <c r="J18" s="9"/>
    </row>
    <row r="19" spans="1:10" ht="15">
      <c r="A19" s="4" t="e">
        <f>#REF!</f>
        <v>#REF!</v>
      </c>
      <c r="B19" s="6" t="s">
        <v>14</v>
      </c>
      <c r="C19" s="43">
        <f>ANALITIKA!U66</f>
        <v>1</v>
      </c>
      <c r="D19" s="7"/>
      <c r="E19" s="7"/>
      <c r="F19" s="40">
        <f>ANALITIKA!V64</f>
        <v>7143</v>
      </c>
      <c r="G19" s="9"/>
      <c r="H19" s="51">
        <f>F2-ANALITIKA!U63</f>
        <v>30</v>
      </c>
      <c r="I19" s="9"/>
      <c r="J19" s="9"/>
    </row>
    <row r="20" spans="1:10" ht="15">
      <c r="A20" s="4" t="e">
        <f>#REF!</f>
        <v>#REF!</v>
      </c>
      <c r="B20" s="6" t="s">
        <v>15</v>
      </c>
      <c r="C20" s="43">
        <f>ANALITIKA!U70</f>
        <v>0</v>
      </c>
      <c r="D20" s="7"/>
      <c r="E20" s="7"/>
      <c r="F20" s="40" t="str">
        <f>ANALITIKA!V68</f>
        <v>-</v>
      </c>
      <c r="G20" s="9"/>
      <c r="H20" s="51">
        <f>F2-ANALITIKA!U67</f>
        <v>39592</v>
      </c>
      <c r="I20" s="9"/>
      <c r="J20" s="9"/>
    </row>
    <row r="21" spans="1:10" ht="15">
      <c r="A21" s="4" t="e">
        <f>#REF!</f>
        <v>#REF!</v>
      </c>
      <c r="B21" s="6" t="s">
        <v>16</v>
      </c>
      <c r="C21" s="43">
        <f>ANALITIKA!U74</f>
        <v>0</v>
      </c>
      <c r="D21" s="7"/>
      <c r="E21" s="7"/>
      <c r="F21" s="40" t="str">
        <f>ANALITIKA!V72</f>
        <v>-</v>
      </c>
      <c r="G21" s="9"/>
      <c r="H21" s="51">
        <f>F2-ANALITIKA!U71</f>
        <v>39592</v>
      </c>
      <c r="I21" s="9"/>
      <c r="J21" s="9"/>
    </row>
    <row r="22" spans="1:10" ht="15">
      <c r="A22" s="4" t="e">
        <f>#REF!</f>
        <v>#REF!</v>
      </c>
      <c r="B22" s="6" t="s">
        <v>25</v>
      </c>
      <c r="C22" s="43">
        <f>ANALITIKA!U78</f>
        <v>0</v>
      </c>
      <c r="D22" s="7"/>
      <c r="E22" s="7"/>
      <c r="F22" s="40" t="str">
        <f>ANALITIKA!V76</f>
        <v>-</v>
      </c>
      <c r="G22" s="9"/>
      <c r="H22" s="51">
        <f>F2-ANALITIKA!U75</f>
        <v>39592</v>
      </c>
      <c r="I22" s="9"/>
      <c r="J22" s="9"/>
    </row>
    <row r="23" spans="1:10" ht="15">
      <c r="A23" s="4" t="e">
        <f>#REF!</f>
        <v>#REF!</v>
      </c>
      <c r="B23" s="6" t="s">
        <v>17</v>
      </c>
      <c r="C23" s="43">
        <f>ANALITIKA!U82</f>
        <v>2</v>
      </c>
      <c r="D23" s="7"/>
      <c r="E23" s="7"/>
      <c r="F23" s="40">
        <f>ANALITIKA!V80</f>
        <v>20802</v>
      </c>
      <c r="G23" s="9"/>
      <c r="H23" s="51">
        <f>F2-ANALITIKA!U79</f>
        <v>25</v>
      </c>
      <c r="I23" s="9"/>
      <c r="J23" s="9"/>
    </row>
    <row r="24" spans="1:10" ht="15">
      <c r="A24" s="4" t="e">
        <f>#REF!</f>
        <v>#REF!</v>
      </c>
      <c r="B24" s="6" t="s">
        <v>18</v>
      </c>
      <c r="C24" s="43">
        <f>ANALITIKA!U86</f>
        <v>0</v>
      </c>
      <c r="D24" s="7"/>
      <c r="E24" s="7"/>
      <c r="F24" s="40" t="str">
        <f>ANALITIKA!V84</f>
        <v>-</v>
      </c>
      <c r="G24" s="9"/>
      <c r="H24" s="51">
        <f>F2-ANALITIKA!U83</f>
        <v>39592</v>
      </c>
      <c r="I24" s="9"/>
      <c r="J24" s="9"/>
    </row>
    <row r="25" spans="1:10" ht="15">
      <c r="A25" s="4" t="e">
        <f>#REF!</f>
        <v>#REF!</v>
      </c>
      <c r="B25" s="6" t="s">
        <v>19</v>
      </c>
      <c r="C25" s="43">
        <f>ANALITIKA!U90</f>
        <v>0</v>
      </c>
      <c r="D25" s="7"/>
      <c r="E25" s="7"/>
      <c r="F25" s="40" t="str">
        <f>ANALITIKA!V88</f>
        <v>-</v>
      </c>
      <c r="G25" s="9"/>
      <c r="H25" s="51">
        <f>F2-ANALITIKA!U87</f>
        <v>39592</v>
      </c>
      <c r="I25" s="9"/>
      <c r="J25" s="9"/>
    </row>
    <row r="26" spans="1:10" ht="15">
      <c r="A26" s="4" t="e">
        <f>#REF!</f>
        <v>#REF!</v>
      </c>
      <c r="B26" s="6" t="s">
        <v>23</v>
      </c>
      <c r="C26" s="43">
        <f>ANALITIKA!U94</f>
        <v>0</v>
      </c>
      <c r="D26" s="7"/>
      <c r="E26" s="7"/>
      <c r="F26" s="40" t="str">
        <f>ANALITIKA!V92</f>
        <v>-</v>
      </c>
      <c r="G26" s="9"/>
      <c r="H26" s="51">
        <f>F2-ANALITIKA!U91</f>
        <v>39592</v>
      </c>
      <c r="I26" s="9"/>
      <c r="J26" s="9"/>
    </row>
    <row r="27" spans="1:10" ht="15">
      <c r="A27" s="4" t="e">
        <f>#REF!</f>
        <v>#REF!</v>
      </c>
      <c r="B27" s="6" t="s">
        <v>20</v>
      </c>
      <c r="C27" s="43">
        <f>ANALITIKA!U98</f>
        <v>0</v>
      </c>
      <c r="D27" s="7"/>
      <c r="E27" s="7"/>
      <c r="F27" s="40" t="str">
        <f>ANALITIKA!V96</f>
        <v>-</v>
      </c>
      <c r="G27" s="9"/>
      <c r="H27" s="51">
        <f>F2-ANALITIKA!U95</f>
        <v>39592</v>
      </c>
      <c r="I27" s="9"/>
      <c r="J27" s="9"/>
    </row>
    <row r="28" spans="1:10" s="2" customFormat="1" ht="15">
      <c r="A28" s="10" t="e">
        <f>#REF!</f>
        <v>#REF!</v>
      </c>
      <c r="B28" s="6" t="s">
        <v>21</v>
      </c>
      <c r="C28" s="43">
        <f>ANALITIKA!U102</f>
        <v>1</v>
      </c>
      <c r="D28" s="7"/>
      <c r="E28" s="7"/>
      <c r="F28" s="40">
        <f>ANALITIKA!V100</f>
        <v>4662</v>
      </c>
      <c r="G28" s="9"/>
      <c r="H28" s="51">
        <f>F2-ANALITIKA!U99</f>
        <v>71</v>
      </c>
      <c r="I28" s="9"/>
      <c r="J28" s="9"/>
    </row>
    <row r="29" spans="1:10" ht="15">
      <c r="A29" s="4" t="e">
        <f>#REF!</f>
        <v>#REF!</v>
      </c>
      <c r="B29" s="6" t="s">
        <v>27</v>
      </c>
      <c r="C29" s="43">
        <f>ANALITIKA!U106</f>
        <v>1</v>
      </c>
      <c r="D29" s="7"/>
      <c r="E29" s="7"/>
      <c r="F29" s="40">
        <f>ANALITIKA!V104</f>
        <v>3228</v>
      </c>
      <c r="G29" s="9"/>
      <c r="H29" s="51">
        <f>F2-ANALITIKA!U103</f>
        <v>25</v>
      </c>
      <c r="I29" s="9"/>
      <c r="J29" s="9"/>
    </row>
    <row r="30" spans="1:10" ht="15">
      <c r="A30" s="4" t="e">
        <f>#REF!</f>
        <v>#REF!</v>
      </c>
      <c r="B30" s="6" t="s">
        <v>28</v>
      </c>
      <c r="C30" s="43">
        <f>ANALITIKA!U110</f>
        <v>1</v>
      </c>
      <c r="D30" s="7"/>
      <c r="E30" s="7"/>
      <c r="F30" s="40">
        <f>ANALITIKA!V108</f>
        <v>5352</v>
      </c>
      <c r="G30" s="9"/>
      <c r="H30" s="51">
        <f>F2-ANALITIKA!U107</f>
        <v>12</v>
      </c>
      <c r="I30" s="9"/>
      <c r="J30" s="9"/>
    </row>
    <row r="31" spans="1:10" ht="15">
      <c r="A31" s="4" t="e">
        <f>#REF!</f>
        <v>#REF!</v>
      </c>
      <c r="B31" s="6" t="s">
        <v>29</v>
      </c>
      <c r="C31" s="43">
        <f>ANALITIKA!U114</f>
        <v>0</v>
      </c>
      <c r="D31" s="7"/>
      <c r="E31" s="7"/>
      <c r="F31" s="40" t="str">
        <f>ANALITIKA!V112</f>
        <v>-</v>
      </c>
      <c r="G31" s="9"/>
      <c r="H31" s="51">
        <f>F2-ANALITIKA!U111</f>
        <v>39592</v>
      </c>
      <c r="I31" s="9"/>
      <c r="J31" s="9"/>
    </row>
  </sheetData>
  <sheetProtection/>
  <mergeCells count="2">
    <mergeCell ref="H3:I3"/>
    <mergeCell ref="A1:J1"/>
  </mergeCells>
  <conditionalFormatting sqref="H4:H31">
    <cfRule type="cellIs" priority="2" dxfId="2" operator="greaterThan">
      <formula>900</formula>
    </cfRule>
  </conditionalFormatting>
  <conditionalFormatting sqref="C4:C31">
    <cfRule type="cellIs" priority="1" dxfId="2" operator="lessThan">
      <formula>1</formula>
    </cfRule>
  </conditionalFormatting>
  <printOptions/>
  <pageMargins left="0.18" right="0.16" top="0.75" bottom="0.75" header="0.34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27.8515625" style="0" bestFit="1" customWidth="1"/>
    <col min="4" max="4" width="15.57421875" style="0" customWidth="1"/>
    <col min="5" max="5" width="10.00390625" style="30" customWidth="1"/>
    <col min="6" max="6" width="8.7109375" style="30" customWidth="1"/>
    <col min="7" max="7" width="13.140625" style="30" customWidth="1"/>
    <col min="8" max="10" width="8.7109375" style="30" customWidth="1"/>
    <col min="11" max="12" width="9.28125" style="30" bestFit="1" customWidth="1"/>
    <col min="13" max="13" width="10.140625" style="30" bestFit="1" customWidth="1"/>
    <col min="14" max="17" width="9.140625" style="30" customWidth="1"/>
    <col min="18" max="18" width="9.7109375" style="30" customWidth="1"/>
    <col min="19" max="20" width="9.140625" style="30" customWidth="1"/>
    <col min="21" max="21" width="13.421875" style="30" customWidth="1"/>
  </cols>
  <sheetData>
    <row r="1" spans="2:21" ht="26.25" customHeight="1">
      <c r="B1" s="58" t="s">
        <v>39</v>
      </c>
      <c r="C1" s="59"/>
      <c r="D1" s="5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2" ht="15">
      <c r="B2" s="11" t="s">
        <v>22</v>
      </c>
      <c r="C2" s="11" t="s">
        <v>0</v>
      </c>
      <c r="D2" s="11" t="s">
        <v>35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2"/>
      <c r="R2" s="22"/>
      <c r="S2" s="22"/>
      <c r="T2" s="22"/>
      <c r="U2" s="22"/>
      <c r="V2" s="1" t="s">
        <v>54</v>
      </c>
    </row>
    <row r="3" spans="1:21" s="3" customFormat="1" ht="15">
      <c r="A3" s="60">
        <v>1</v>
      </c>
      <c r="B3" s="16"/>
      <c r="C3" s="16"/>
      <c r="D3" s="6" t="s">
        <v>38</v>
      </c>
      <c r="E3" s="41">
        <v>39510</v>
      </c>
      <c r="F3" s="41">
        <v>39524</v>
      </c>
      <c r="G3" s="41">
        <v>39562</v>
      </c>
      <c r="H3" s="41">
        <v>39568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27">
        <f>MIN(G3,H3,I3,J3,K3,L3,M3,N3,O3,P3,Q3,R3,S3,T3)</f>
        <v>39562</v>
      </c>
    </row>
    <row r="4" spans="1:22" ht="15">
      <c r="A4" s="60"/>
      <c r="B4" s="4" t="e">
        <f>KARTICA!A4</f>
        <v>#REF!</v>
      </c>
      <c r="C4" s="6" t="s">
        <v>1</v>
      </c>
      <c r="D4" s="6" t="s">
        <v>36</v>
      </c>
      <c r="E4" s="37">
        <v>33696</v>
      </c>
      <c r="F4" s="37">
        <v>6396</v>
      </c>
      <c r="G4" s="35">
        <v>8268</v>
      </c>
      <c r="H4" s="35">
        <v>8874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>
        <f>SUM(F4:T4)</f>
        <v>23538</v>
      </c>
      <c r="V4" s="57">
        <f>IF(U4-U5=0,"-",U4-U5)</f>
        <v>17142</v>
      </c>
    </row>
    <row r="5" spans="1:22" ht="15">
      <c r="A5" s="60"/>
      <c r="B5" s="4"/>
      <c r="C5" s="6"/>
      <c r="D5" s="6" t="s">
        <v>37</v>
      </c>
      <c r="E5" s="24"/>
      <c r="F5" s="37">
        <v>6396</v>
      </c>
      <c r="G5" s="42"/>
      <c r="H5" s="25"/>
      <c r="I5" s="25"/>
      <c r="J5" s="25"/>
      <c r="K5" s="25"/>
      <c r="L5" s="25"/>
      <c r="M5" s="26"/>
      <c r="N5" s="25"/>
      <c r="O5" s="26"/>
      <c r="P5" s="27"/>
      <c r="Q5" s="25"/>
      <c r="R5" s="25"/>
      <c r="S5" s="25"/>
      <c r="T5" s="25"/>
      <c r="U5" s="31">
        <f>SUM(E5:T5)</f>
        <v>6396</v>
      </c>
      <c r="V5" s="56"/>
    </row>
    <row r="6" spans="2:21" ht="3.75" customHeight="1">
      <c r="B6" s="17"/>
      <c r="C6" s="18"/>
      <c r="D6" s="18"/>
      <c r="E6" s="28"/>
      <c r="F6" s="29"/>
      <c r="G6" s="49">
        <f>COUNT(G4)-COUNT(G5)</f>
        <v>1</v>
      </c>
      <c r="H6" s="49">
        <f>COUNT(H4)-COUNT(H5)</f>
        <v>1</v>
      </c>
      <c r="I6" s="49">
        <f>COUNT(I4)-COUNT(I5)</f>
        <v>0</v>
      </c>
      <c r="J6" s="49">
        <f aca="true" t="shared" si="0" ref="J6:T6">COUNT(J4)-COUNT(J5)</f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>SUM(G6:T6)</f>
        <v>2</v>
      </c>
    </row>
    <row r="7" spans="1:21" ht="12" customHeight="1">
      <c r="A7" s="56">
        <v>2</v>
      </c>
      <c r="B7" s="4"/>
      <c r="C7" s="6"/>
      <c r="D7" s="6" t="s">
        <v>38</v>
      </c>
      <c r="E7" s="41">
        <v>39519</v>
      </c>
      <c r="F7" s="41">
        <v>39562</v>
      </c>
      <c r="G7" s="27"/>
      <c r="H7" s="25"/>
      <c r="I7" s="25"/>
      <c r="J7" s="25"/>
      <c r="K7" s="25"/>
      <c r="L7" s="25"/>
      <c r="M7" s="26"/>
      <c r="N7" s="25"/>
      <c r="O7" s="26"/>
      <c r="P7" s="27"/>
      <c r="Q7" s="25"/>
      <c r="R7" s="25"/>
      <c r="S7" s="25"/>
      <c r="T7" s="25"/>
      <c r="U7" s="27">
        <f>MIN(G7,H7,I7,J7,K7,L7,M7,N7,O7,P7,Q7,R7,S7,T7)</f>
        <v>0</v>
      </c>
    </row>
    <row r="8" spans="1:22" ht="12" customHeight="1">
      <c r="A8" s="56"/>
      <c r="B8" s="4" t="e">
        <f>KARTICA!A5</f>
        <v>#REF!</v>
      </c>
      <c r="C8" s="6" t="s">
        <v>2</v>
      </c>
      <c r="D8" s="6" t="s">
        <v>36</v>
      </c>
      <c r="E8" s="37">
        <v>16458</v>
      </c>
      <c r="F8" s="37">
        <v>47196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>
        <f>SUM(E8:T8)</f>
        <v>63654</v>
      </c>
      <c r="V8" s="57" t="str">
        <f>IF(U8-U9=0,"-",U8-U9)</f>
        <v>-</v>
      </c>
    </row>
    <row r="9" spans="1:22" ht="12" customHeight="1">
      <c r="A9" s="56"/>
      <c r="B9" s="4"/>
      <c r="C9" s="6"/>
      <c r="D9" s="6" t="s">
        <v>37</v>
      </c>
      <c r="E9" s="37">
        <v>16458</v>
      </c>
      <c r="F9" s="37">
        <v>47196</v>
      </c>
      <c r="G9" s="25"/>
      <c r="H9" s="25"/>
      <c r="I9" s="25"/>
      <c r="J9" s="25"/>
      <c r="K9" s="25"/>
      <c r="L9" s="25"/>
      <c r="M9" s="26"/>
      <c r="N9" s="25"/>
      <c r="O9" s="26"/>
      <c r="P9" s="27"/>
      <c r="Q9" s="25"/>
      <c r="R9" s="25"/>
      <c r="S9" s="25"/>
      <c r="T9" s="25"/>
      <c r="U9" s="31">
        <f>SUM(E9:T9)</f>
        <v>63654</v>
      </c>
      <c r="V9" s="56"/>
    </row>
    <row r="10" spans="2:21" ht="3.75" customHeight="1">
      <c r="B10" s="17"/>
      <c r="C10" s="18"/>
      <c r="D10" s="18"/>
      <c r="E10" s="28"/>
      <c r="F10" s="29"/>
      <c r="G10" s="49">
        <f>COUNT(G8)-COUNT(G9)</f>
        <v>0</v>
      </c>
      <c r="H10" s="49">
        <f aca="true" t="shared" si="1" ref="H10:T10">COUNT(H8)-COUNT(H9)</f>
        <v>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>SUM(G10:T10)</f>
        <v>0</v>
      </c>
    </row>
    <row r="11" spans="1:21" ht="12" customHeight="1">
      <c r="A11" s="56">
        <v>3</v>
      </c>
      <c r="B11" s="4"/>
      <c r="C11" s="6"/>
      <c r="D11" s="6" t="s">
        <v>38</v>
      </c>
      <c r="E11" s="41">
        <v>39581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f>MIN(G11,H11,I11,J11,K11,L11,M11,N11,O11,P11,Q11,R11,S11,T11,F11,E11)</f>
        <v>39581</v>
      </c>
    </row>
    <row r="12" spans="1:22" ht="12" customHeight="1">
      <c r="A12" s="56"/>
      <c r="B12" s="4" t="e">
        <f>KARTICA!A6</f>
        <v>#REF!</v>
      </c>
      <c r="C12" s="6" t="s">
        <v>3</v>
      </c>
      <c r="D12" s="6" t="s">
        <v>36</v>
      </c>
      <c r="E12" s="35">
        <v>5990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>
        <f>SUM(E12:T12)</f>
        <v>5990</v>
      </c>
      <c r="V12" s="57">
        <f>IF(U12-U13=0,"-",U12-U13)</f>
        <v>5990</v>
      </c>
    </row>
    <row r="13" spans="1:22" ht="12" customHeight="1">
      <c r="A13" s="56"/>
      <c r="B13" s="4"/>
      <c r="C13" s="6"/>
      <c r="D13" s="6" t="s">
        <v>37</v>
      </c>
      <c r="E13" s="24"/>
      <c r="F13" s="25"/>
      <c r="G13" s="25"/>
      <c r="H13" s="25"/>
      <c r="I13" s="25"/>
      <c r="J13" s="25"/>
      <c r="K13" s="25"/>
      <c r="L13" s="25"/>
      <c r="M13" s="26"/>
      <c r="N13" s="25"/>
      <c r="O13" s="26"/>
      <c r="P13" s="27"/>
      <c r="Q13" s="25"/>
      <c r="R13" s="25"/>
      <c r="S13" s="25"/>
      <c r="T13" s="25"/>
      <c r="U13" s="31">
        <f>SUM(E13:T13)</f>
        <v>0</v>
      </c>
      <c r="V13" s="56"/>
    </row>
    <row r="14" spans="2:21" ht="3.75" customHeight="1">
      <c r="B14" s="17"/>
      <c r="C14" s="18"/>
      <c r="D14" s="18"/>
      <c r="E14" s="49">
        <f>COUNT(E12)-COUNT(E13)</f>
        <v>1</v>
      </c>
      <c r="F14" s="49">
        <f>COUNT(F12)-COUNT(F13)</f>
        <v>0</v>
      </c>
      <c r="G14" s="49">
        <f aca="true" t="shared" si="2" ref="G14:T14">COUNT(G12)-COUNT(G13)</f>
        <v>0</v>
      </c>
      <c r="H14" s="49">
        <f t="shared" si="2"/>
        <v>0</v>
      </c>
      <c r="I14" s="49">
        <f t="shared" si="2"/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>SUM(E14:T14)</f>
        <v>1</v>
      </c>
    </row>
    <row r="15" spans="1:21" ht="12" customHeight="1">
      <c r="A15" s="56">
        <v>4</v>
      </c>
      <c r="B15" s="4"/>
      <c r="C15" s="6"/>
      <c r="D15" s="6" t="s">
        <v>38</v>
      </c>
      <c r="E15" s="34" t="s">
        <v>42</v>
      </c>
      <c r="F15" s="41">
        <v>39567</v>
      </c>
      <c r="G15" s="25"/>
      <c r="H15" s="25"/>
      <c r="I15" s="25"/>
      <c r="J15" s="25"/>
      <c r="K15" s="25"/>
      <c r="L15" s="25"/>
      <c r="M15" s="26"/>
      <c r="N15" s="25"/>
      <c r="O15" s="26"/>
      <c r="P15" s="27"/>
      <c r="Q15" s="25"/>
      <c r="R15" s="25"/>
      <c r="S15" s="25"/>
      <c r="T15" s="25"/>
      <c r="U15" s="27">
        <f>MIN(F15,G15,H15,I15,J15,K15,L15,M15,N15,O15,P15,Q15,R15,S15,T15)</f>
        <v>39567</v>
      </c>
    </row>
    <row r="16" spans="1:22" s="2" customFormat="1" ht="12" customHeight="1">
      <c r="A16" s="56"/>
      <c r="B16" s="4" t="e">
        <f>KARTICA!A7</f>
        <v>#REF!</v>
      </c>
      <c r="C16" s="6" t="s">
        <v>4</v>
      </c>
      <c r="D16" s="6" t="s">
        <v>36</v>
      </c>
      <c r="E16" s="37">
        <v>43416</v>
      </c>
      <c r="F16" s="35">
        <v>2586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f>SUM(F16:T16)</f>
        <v>2586</v>
      </c>
      <c r="V16" s="57">
        <f>IF(U16-U17=0,"-",U16-U17)</f>
        <v>2586</v>
      </c>
    </row>
    <row r="17" spans="1:22" s="2" customFormat="1" ht="12" customHeight="1">
      <c r="A17" s="56"/>
      <c r="B17" s="4"/>
      <c r="C17" s="6"/>
      <c r="D17" s="6" t="s">
        <v>37</v>
      </c>
      <c r="E17" s="24"/>
      <c r="F17" s="25"/>
      <c r="G17" s="25"/>
      <c r="H17" s="25"/>
      <c r="I17" s="25"/>
      <c r="J17" s="25"/>
      <c r="K17" s="25"/>
      <c r="L17" s="25"/>
      <c r="M17" s="26"/>
      <c r="N17" s="25"/>
      <c r="O17" s="26"/>
      <c r="P17" s="27"/>
      <c r="Q17" s="25"/>
      <c r="R17" s="25"/>
      <c r="S17" s="25"/>
      <c r="T17" s="25"/>
      <c r="U17" s="31">
        <f>SUM(F17:T17)</f>
        <v>0</v>
      </c>
      <c r="V17" s="56"/>
    </row>
    <row r="18" spans="2:21" s="2" customFormat="1" ht="3.75" customHeight="1">
      <c r="B18" s="17"/>
      <c r="C18" s="18"/>
      <c r="D18" s="18"/>
      <c r="E18" s="28"/>
      <c r="F18" s="49">
        <f>COUNT(F16)-COUNT(F17)</f>
        <v>1</v>
      </c>
      <c r="G18" s="49">
        <f aca="true" t="shared" si="3" ref="G18:T18">COUNT(G16)-COUNT(G17)</f>
        <v>0</v>
      </c>
      <c r="H18" s="49">
        <f t="shared" si="3"/>
        <v>0</v>
      </c>
      <c r="I18" s="49">
        <f t="shared" si="3"/>
        <v>0</v>
      </c>
      <c r="J18" s="49">
        <f t="shared" si="3"/>
        <v>0</v>
      </c>
      <c r="K18" s="49">
        <f t="shared" si="3"/>
        <v>0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  <c r="P18" s="49">
        <f t="shared" si="3"/>
        <v>0</v>
      </c>
      <c r="Q18" s="49">
        <f t="shared" si="3"/>
        <v>0</v>
      </c>
      <c r="R18" s="49">
        <f t="shared" si="3"/>
        <v>0</v>
      </c>
      <c r="S18" s="49">
        <f t="shared" si="3"/>
        <v>0</v>
      </c>
      <c r="T18" s="49">
        <f t="shared" si="3"/>
        <v>0</v>
      </c>
      <c r="U18" s="49">
        <f>SUM(F18:T18)</f>
        <v>1</v>
      </c>
    </row>
    <row r="19" spans="1:21" s="2" customFormat="1" ht="12" customHeight="1">
      <c r="A19" s="61">
        <v>5</v>
      </c>
      <c r="B19" s="4"/>
      <c r="C19" s="6"/>
      <c r="D19" s="6" t="s">
        <v>38</v>
      </c>
      <c r="E19" s="41">
        <v>39555</v>
      </c>
      <c r="F19" s="25"/>
      <c r="G19" s="25"/>
      <c r="H19" s="25"/>
      <c r="I19" s="25"/>
      <c r="J19" s="25"/>
      <c r="K19" s="25"/>
      <c r="L19" s="25"/>
      <c r="M19" s="26"/>
      <c r="N19" s="25"/>
      <c r="O19" s="26"/>
      <c r="P19" s="27"/>
      <c r="Q19" s="25"/>
      <c r="R19" s="25"/>
      <c r="S19" s="25"/>
      <c r="T19" s="25"/>
      <c r="U19" s="27">
        <f>MIN(E19,F19,G19,H19,I19,J19,K19,L19,M19,N19,O19,P19,Q19,R19,S19,T19)</f>
        <v>39555</v>
      </c>
    </row>
    <row r="20" spans="1:22" ht="12" customHeight="1">
      <c r="A20" s="61"/>
      <c r="B20" s="4" t="e">
        <f>KARTICA!A8</f>
        <v>#REF!</v>
      </c>
      <c r="C20" s="6" t="s">
        <v>5</v>
      </c>
      <c r="D20" s="6" t="s">
        <v>36</v>
      </c>
      <c r="E20" s="35">
        <v>4326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f>SUM(E20:T20)</f>
        <v>4326</v>
      </c>
      <c r="V20" s="57">
        <f>IF(U20-U21=0,"-",U20-U21)</f>
        <v>4326</v>
      </c>
    </row>
    <row r="21" spans="1:22" ht="12" customHeight="1">
      <c r="A21" s="61"/>
      <c r="B21" s="4"/>
      <c r="C21" s="6"/>
      <c r="D21" s="6" t="s">
        <v>37</v>
      </c>
      <c r="E21" s="24"/>
      <c r="F21" s="25"/>
      <c r="G21" s="25"/>
      <c r="H21" s="25"/>
      <c r="I21" s="25"/>
      <c r="J21" s="25"/>
      <c r="K21" s="25"/>
      <c r="L21" s="25"/>
      <c r="M21" s="26"/>
      <c r="N21" s="25"/>
      <c r="O21" s="26"/>
      <c r="P21" s="27"/>
      <c r="Q21" s="25"/>
      <c r="R21" s="25"/>
      <c r="S21" s="25"/>
      <c r="T21" s="25"/>
      <c r="U21" s="31">
        <f>SUM(E21:T21)</f>
        <v>0</v>
      </c>
      <c r="V21" s="56"/>
    </row>
    <row r="22" spans="2:21" ht="3.75" customHeight="1">
      <c r="B22" s="17"/>
      <c r="C22" s="18"/>
      <c r="D22" s="18"/>
      <c r="E22" s="49">
        <f>COUNT(E20)-COUNT(E21)</f>
        <v>1</v>
      </c>
      <c r="F22" s="49">
        <f aca="true" t="shared" si="4" ref="F22:T22">COUNT(F20)-COUNT(F21)</f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49">
        <f t="shared" si="4"/>
        <v>0</v>
      </c>
      <c r="R22" s="49">
        <f t="shared" si="4"/>
        <v>0</v>
      </c>
      <c r="S22" s="49">
        <f t="shared" si="4"/>
        <v>0</v>
      </c>
      <c r="T22" s="49">
        <f t="shared" si="4"/>
        <v>0</v>
      </c>
      <c r="U22" s="49">
        <f>SUM(E22:T22)</f>
        <v>1</v>
      </c>
    </row>
    <row r="23" spans="1:21" ht="12" customHeight="1">
      <c r="A23" s="56">
        <v>6</v>
      </c>
      <c r="B23" s="4"/>
      <c r="C23" s="6"/>
      <c r="D23" s="6" t="s">
        <v>38</v>
      </c>
      <c r="E23" s="41">
        <v>39519</v>
      </c>
      <c r="F23" s="41">
        <v>39546</v>
      </c>
      <c r="G23" s="41">
        <v>39562</v>
      </c>
      <c r="H23" s="25"/>
      <c r="I23" s="25"/>
      <c r="J23" s="25"/>
      <c r="K23" s="25"/>
      <c r="L23" s="25"/>
      <c r="M23" s="26"/>
      <c r="N23" s="25"/>
      <c r="O23" s="26"/>
      <c r="P23" s="27"/>
      <c r="Q23" s="25"/>
      <c r="R23" s="25"/>
      <c r="S23" s="25"/>
      <c r="T23" s="25"/>
      <c r="U23" s="27">
        <f>MIN(E23,F23,G23,H23,I23,J23,K23,L23,M23,N23,O23,P23,Q23,R23,S23,T23)</f>
        <v>39519</v>
      </c>
    </row>
    <row r="24" spans="1:22" ht="12" customHeight="1">
      <c r="A24" s="56"/>
      <c r="B24" s="4" t="e">
        <f>KARTICA!A9</f>
        <v>#REF!</v>
      </c>
      <c r="C24" s="6" t="s">
        <v>6</v>
      </c>
      <c r="D24" s="6" t="s">
        <v>36</v>
      </c>
      <c r="E24" s="35">
        <v>7176</v>
      </c>
      <c r="F24" s="35">
        <v>2808</v>
      </c>
      <c r="G24" s="35">
        <v>9750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f>SUM(E24:T24)</f>
        <v>19734</v>
      </c>
      <c r="V24" s="57">
        <f>IF(U24-U25=0,"-",U24-U25)</f>
        <v>19734</v>
      </c>
    </row>
    <row r="25" spans="1:22" ht="12" customHeight="1">
      <c r="A25" s="56"/>
      <c r="B25" s="4"/>
      <c r="C25" s="6"/>
      <c r="D25" s="6" t="s">
        <v>37</v>
      </c>
      <c r="E25" s="24"/>
      <c r="F25" s="25"/>
      <c r="G25" s="25"/>
      <c r="H25" s="25"/>
      <c r="I25" s="25"/>
      <c r="J25" s="25"/>
      <c r="K25" s="25"/>
      <c r="L25" s="25"/>
      <c r="M25" s="26"/>
      <c r="N25" s="25"/>
      <c r="O25" s="26"/>
      <c r="P25" s="27"/>
      <c r="Q25" s="25"/>
      <c r="R25" s="25"/>
      <c r="S25" s="25"/>
      <c r="T25" s="25"/>
      <c r="U25" s="31">
        <f>SUM(E25:T25)</f>
        <v>0</v>
      </c>
      <c r="V25" s="56"/>
    </row>
    <row r="26" spans="2:21" ht="3.75" customHeight="1">
      <c r="B26" s="17"/>
      <c r="C26" s="18"/>
      <c r="D26" s="18"/>
      <c r="E26" s="49">
        <f>COUNT(E24)-COUNT(E25)</f>
        <v>1</v>
      </c>
      <c r="F26" s="49">
        <f aca="true" t="shared" si="5" ref="F26:T26">COUNT(F24)-COUNT(F25)</f>
        <v>1</v>
      </c>
      <c r="G26" s="49">
        <f t="shared" si="5"/>
        <v>1</v>
      </c>
      <c r="H26" s="49">
        <f t="shared" si="5"/>
        <v>0</v>
      </c>
      <c r="I26" s="49">
        <f t="shared" si="5"/>
        <v>0</v>
      </c>
      <c r="J26" s="49">
        <f t="shared" si="5"/>
        <v>0</v>
      </c>
      <c r="K26" s="49">
        <f t="shared" si="5"/>
        <v>0</v>
      </c>
      <c r="L26" s="49">
        <f t="shared" si="5"/>
        <v>0</v>
      </c>
      <c r="M26" s="49">
        <f t="shared" si="5"/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  <c r="S26" s="49">
        <f t="shared" si="5"/>
        <v>0</v>
      </c>
      <c r="T26" s="49">
        <f t="shared" si="5"/>
        <v>0</v>
      </c>
      <c r="U26" s="49">
        <f>SUM(E26:T26)</f>
        <v>3</v>
      </c>
    </row>
    <row r="27" spans="1:21" ht="12" customHeight="1">
      <c r="A27" s="56">
        <v>7</v>
      </c>
      <c r="B27" s="4"/>
      <c r="C27" s="6"/>
      <c r="D27" s="6" t="s">
        <v>38</v>
      </c>
      <c r="E27" s="24"/>
      <c r="F27" s="25"/>
      <c r="G27" s="25"/>
      <c r="H27" s="25"/>
      <c r="I27" s="25"/>
      <c r="J27" s="25"/>
      <c r="K27" s="25"/>
      <c r="L27" s="25"/>
      <c r="M27" s="26"/>
      <c r="N27" s="25"/>
      <c r="O27" s="26"/>
      <c r="P27" s="27"/>
      <c r="Q27" s="25"/>
      <c r="R27" s="25"/>
      <c r="S27" s="25"/>
      <c r="T27" s="25"/>
      <c r="U27" s="27">
        <f>MIN(E27,F27,G27,H27,I27,J27,K27,L27,M27,N27,O27,P27,Q27,R27,S27,T27)</f>
        <v>0</v>
      </c>
    </row>
    <row r="28" spans="1:22" ht="12" customHeight="1">
      <c r="A28" s="56"/>
      <c r="B28" s="4" t="e">
        <f>KARTICA!A10</f>
        <v>#REF!</v>
      </c>
      <c r="C28" s="6" t="s">
        <v>7</v>
      </c>
      <c r="D28" s="6" t="s">
        <v>36</v>
      </c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>
        <f>SUM(E28:T28)</f>
        <v>0</v>
      </c>
      <c r="V28" s="57" t="str">
        <f>IF(U28-U29=0,"-",U28-U29)</f>
        <v>-</v>
      </c>
    </row>
    <row r="29" spans="1:22" ht="12" customHeight="1">
      <c r="A29" s="56"/>
      <c r="B29" s="4"/>
      <c r="C29" s="6"/>
      <c r="D29" s="6" t="s">
        <v>37</v>
      </c>
      <c r="E29" s="24"/>
      <c r="F29" s="25"/>
      <c r="G29" s="25"/>
      <c r="H29" s="25"/>
      <c r="I29" s="25"/>
      <c r="J29" s="25"/>
      <c r="K29" s="25"/>
      <c r="L29" s="25"/>
      <c r="M29" s="26"/>
      <c r="N29" s="25"/>
      <c r="O29" s="26"/>
      <c r="P29" s="27"/>
      <c r="Q29" s="25"/>
      <c r="R29" s="25"/>
      <c r="S29" s="25"/>
      <c r="T29" s="25"/>
      <c r="U29" s="31">
        <f>SUM(E29:T29)</f>
        <v>0</v>
      </c>
      <c r="V29" s="56"/>
    </row>
    <row r="30" spans="2:21" ht="3.75" customHeight="1">
      <c r="B30" s="17"/>
      <c r="C30" s="18"/>
      <c r="D30" s="18"/>
      <c r="E30" s="49">
        <f>COUNT(E28)-COUNT(E29)</f>
        <v>0</v>
      </c>
      <c r="F30" s="49">
        <f aca="true" t="shared" si="6" ref="F30:T30">COUNT(F28)-COUNT(F29)</f>
        <v>0</v>
      </c>
      <c r="G30" s="49">
        <f t="shared" si="6"/>
        <v>0</v>
      </c>
      <c r="H30" s="49">
        <f t="shared" si="6"/>
        <v>0</v>
      </c>
      <c r="I30" s="49">
        <f t="shared" si="6"/>
        <v>0</v>
      </c>
      <c r="J30" s="49">
        <f t="shared" si="6"/>
        <v>0</v>
      </c>
      <c r="K30" s="49">
        <f t="shared" si="6"/>
        <v>0</v>
      </c>
      <c r="L30" s="49">
        <f t="shared" si="6"/>
        <v>0</v>
      </c>
      <c r="M30" s="49">
        <f t="shared" si="6"/>
        <v>0</v>
      </c>
      <c r="N30" s="49">
        <f t="shared" si="6"/>
        <v>0</v>
      </c>
      <c r="O30" s="49">
        <f t="shared" si="6"/>
        <v>0</v>
      </c>
      <c r="P30" s="49">
        <f t="shared" si="6"/>
        <v>0</v>
      </c>
      <c r="Q30" s="49">
        <f t="shared" si="6"/>
        <v>0</v>
      </c>
      <c r="R30" s="49">
        <f t="shared" si="6"/>
        <v>0</v>
      </c>
      <c r="S30" s="49">
        <f t="shared" si="6"/>
        <v>0</v>
      </c>
      <c r="T30" s="49">
        <f t="shared" si="6"/>
        <v>0</v>
      </c>
      <c r="U30" s="49">
        <f>SUM(E30:T30)</f>
        <v>0</v>
      </c>
    </row>
    <row r="31" spans="1:21" ht="12" customHeight="1">
      <c r="A31" s="56">
        <v>8</v>
      </c>
      <c r="B31" s="4"/>
      <c r="C31" s="6"/>
      <c r="D31" s="6" t="s">
        <v>38</v>
      </c>
      <c r="E31" s="34" t="s">
        <v>48</v>
      </c>
      <c r="F31" s="25"/>
      <c r="G31" s="25"/>
      <c r="H31" s="25"/>
      <c r="I31" s="25"/>
      <c r="J31" s="25"/>
      <c r="K31" s="25"/>
      <c r="L31" s="25"/>
      <c r="M31" s="26"/>
      <c r="N31" s="25"/>
      <c r="O31" s="26"/>
      <c r="P31" s="27"/>
      <c r="Q31" s="25"/>
      <c r="R31" s="25"/>
      <c r="S31" s="25"/>
      <c r="T31" s="25"/>
      <c r="U31" s="27">
        <f>MIN(F31,G31,H31,I31,J31,K31,L31,M31,N31,O31,P31,Q31,R31,S31,T31)</f>
        <v>0</v>
      </c>
    </row>
    <row r="32" spans="1:22" ht="12" customHeight="1">
      <c r="A32" s="56"/>
      <c r="B32" s="4" t="e">
        <f>KARTICA!A11</f>
        <v>#REF!</v>
      </c>
      <c r="C32" s="6" t="s">
        <v>8</v>
      </c>
      <c r="D32" s="6" t="s">
        <v>36</v>
      </c>
      <c r="E32" s="35">
        <v>2892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>
        <f>SUM(E32:T32)</f>
        <v>2892</v>
      </c>
      <c r="V32" s="57" t="str">
        <f>IF(U32-U33=0,"-",U32-U33)</f>
        <v>-</v>
      </c>
    </row>
    <row r="33" spans="1:22" ht="12" customHeight="1">
      <c r="A33" s="56"/>
      <c r="B33" s="4"/>
      <c r="C33" s="6"/>
      <c r="D33" s="6" t="s">
        <v>37</v>
      </c>
      <c r="E33" s="35">
        <v>2892</v>
      </c>
      <c r="F33" s="25"/>
      <c r="G33" s="25"/>
      <c r="H33" s="25"/>
      <c r="I33" s="25"/>
      <c r="J33" s="25"/>
      <c r="K33" s="25"/>
      <c r="L33" s="25"/>
      <c r="M33" s="26"/>
      <c r="N33" s="25"/>
      <c r="O33" s="26"/>
      <c r="P33" s="27"/>
      <c r="Q33" s="25"/>
      <c r="R33" s="25"/>
      <c r="S33" s="25"/>
      <c r="T33" s="25"/>
      <c r="U33" s="31">
        <f>SUM(E33:T33)</f>
        <v>2892</v>
      </c>
      <c r="V33" s="56"/>
    </row>
    <row r="34" spans="2:21" ht="3.75" customHeight="1">
      <c r="B34" s="17"/>
      <c r="C34" s="18"/>
      <c r="D34" s="18"/>
      <c r="E34" s="28"/>
      <c r="F34" s="49">
        <f>COUNT(F32)-COUNT(F33)</f>
        <v>0</v>
      </c>
      <c r="G34" s="49">
        <f aca="true" t="shared" si="7" ref="G34:T34">COUNT(G32)-COUNT(G33)</f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49">
        <f t="shared" si="7"/>
        <v>0</v>
      </c>
      <c r="M34" s="49">
        <f t="shared" si="7"/>
        <v>0</v>
      </c>
      <c r="N34" s="49">
        <f t="shared" si="7"/>
        <v>0</v>
      </c>
      <c r="O34" s="49">
        <f t="shared" si="7"/>
        <v>0</v>
      </c>
      <c r="P34" s="49">
        <f t="shared" si="7"/>
        <v>0</v>
      </c>
      <c r="Q34" s="49">
        <f t="shared" si="7"/>
        <v>0</v>
      </c>
      <c r="R34" s="49">
        <f t="shared" si="7"/>
        <v>0</v>
      </c>
      <c r="S34" s="49">
        <f t="shared" si="7"/>
        <v>0</v>
      </c>
      <c r="T34" s="49">
        <f t="shared" si="7"/>
        <v>0</v>
      </c>
      <c r="U34" s="49">
        <f>SUM(F34:T34)</f>
        <v>0</v>
      </c>
    </row>
    <row r="35" spans="1:21" ht="12" customHeight="1">
      <c r="A35" s="56">
        <v>9</v>
      </c>
      <c r="B35" s="4"/>
      <c r="C35" s="6"/>
      <c r="D35" s="6" t="s">
        <v>38</v>
      </c>
      <c r="E35" s="34" t="s">
        <v>43</v>
      </c>
      <c r="F35" s="34" t="s">
        <v>45</v>
      </c>
      <c r="G35" s="34" t="s">
        <v>46</v>
      </c>
      <c r="H35" s="34" t="s">
        <v>46</v>
      </c>
      <c r="I35" s="34" t="s">
        <v>46</v>
      </c>
      <c r="J35" s="41">
        <v>39571</v>
      </c>
      <c r="K35" s="41">
        <v>39571</v>
      </c>
      <c r="L35" s="41">
        <v>39571</v>
      </c>
      <c r="M35" s="41">
        <v>39571</v>
      </c>
      <c r="N35" s="25"/>
      <c r="O35" s="26"/>
      <c r="P35" s="27"/>
      <c r="Q35" s="25"/>
      <c r="R35" s="25"/>
      <c r="S35" s="25"/>
      <c r="T35" s="25"/>
      <c r="U35" s="27">
        <f>MIN(J35,K35,L35,M35,N35,O35,P35,Q35,R35,S35,T35)</f>
        <v>39571</v>
      </c>
    </row>
    <row r="36" spans="1:22" ht="12" customHeight="1">
      <c r="A36" s="56"/>
      <c r="B36" s="4" t="e">
        <f>KARTICA!A12</f>
        <v>#REF!</v>
      </c>
      <c r="C36" s="6" t="s">
        <v>26</v>
      </c>
      <c r="D36" s="6" t="s">
        <v>36</v>
      </c>
      <c r="E36" s="37">
        <v>810</v>
      </c>
      <c r="F36" s="37">
        <v>522</v>
      </c>
      <c r="G36" s="37">
        <v>6924</v>
      </c>
      <c r="H36" s="37">
        <v>3624</v>
      </c>
      <c r="I36" s="37">
        <v>1326</v>
      </c>
      <c r="J36" s="35">
        <v>2028</v>
      </c>
      <c r="K36" s="35">
        <v>1644</v>
      </c>
      <c r="L36" s="35">
        <v>6948</v>
      </c>
      <c r="M36" s="36">
        <v>1344</v>
      </c>
      <c r="N36" s="31"/>
      <c r="O36" s="31"/>
      <c r="P36" s="31"/>
      <c r="Q36" s="31"/>
      <c r="R36" s="31"/>
      <c r="S36" s="31"/>
      <c r="T36" s="31"/>
      <c r="U36" s="31">
        <f>SUM(E36:T36)</f>
        <v>25170</v>
      </c>
      <c r="V36" s="57">
        <f>IF(U36-U37=0,"-",U36-U37)</f>
        <v>11964</v>
      </c>
    </row>
    <row r="37" spans="1:22" ht="12" customHeight="1">
      <c r="A37" s="56"/>
      <c r="B37" s="4"/>
      <c r="C37" s="6"/>
      <c r="D37" s="6" t="s">
        <v>37</v>
      </c>
      <c r="E37" s="37">
        <v>810</v>
      </c>
      <c r="F37" s="37">
        <v>522</v>
      </c>
      <c r="G37" s="37">
        <v>6924</v>
      </c>
      <c r="H37" s="37">
        <v>3624</v>
      </c>
      <c r="I37" s="37">
        <v>1326</v>
      </c>
      <c r="J37" s="25"/>
      <c r="K37" s="25"/>
      <c r="L37" s="25"/>
      <c r="M37" s="26"/>
      <c r="N37" s="25"/>
      <c r="O37" s="26"/>
      <c r="P37" s="27"/>
      <c r="Q37" s="25"/>
      <c r="R37" s="25"/>
      <c r="S37" s="25"/>
      <c r="T37" s="25"/>
      <c r="U37" s="31">
        <f>SUM(E37:T37)</f>
        <v>13206</v>
      </c>
      <c r="V37" s="56"/>
    </row>
    <row r="38" spans="2:21" ht="3.75" customHeight="1">
      <c r="B38" s="17"/>
      <c r="C38" s="18"/>
      <c r="D38" s="18"/>
      <c r="E38" s="28"/>
      <c r="F38" s="29"/>
      <c r="G38" s="29"/>
      <c r="H38" s="29"/>
      <c r="I38" s="29"/>
      <c r="J38" s="49">
        <f>COUNT(J36)-COUNT(J37)</f>
        <v>1</v>
      </c>
      <c r="K38" s="49">
        <f aca="true" t="shared" si="8" ref="K38:T38">COUNT(K36)-COUNT(K37)</f>
        <v>1</v>
      </c>
      <c r="L38" s="49">
        <f t="shared" si="8"/>
        <v>1</v>
      </c>
      <c r="M38" s="49">
        <f t="shared" si="8"/>
        <v>1</v>
      </c>
      <c r="N38" s="49">
        <f t="shared" si="8"/>
        <v>0</v>
      </c>
      <c r="O38" s="49">
        <f t="shared" si="8"/>
        <v>0</v>
      </c>
      <c r="P38" s="49">
        <f t="shared" si="8"/>
        <v>0</v>
      </c>
      <c r="Q38" s="49">
        <f t="shared" si="8"/>
        <v>0</v>
      </c>
      <c r="R38" s="49">
        <f t="shared" si="8"/>
        <v>0</v>
      </c>
      <c r="S38" s="49">
        <f t="shared" si="8"/>
        <v>0</v>
      </c>
      <c r="T38" s="49">
        <f t="shared" si="8"/>
        <v>0</v>
      </c>
      <c r="U38" s="49">
        <f>SUM(G38:T38)</f>
        <v>4</v>
      </c>
    </row>
    <row r="39" spans="1:21" ht="12" customHeight="1">
      <c r="A39" s="56">
        <v>10</v>
      </c>
      <c r="B39" s="4"/>
      <c r="C39" s="6"/>
      <c r="D39" s="6" t="s">
        <v>38</v>
      </c>
      <c r="E39" s="24"/>
      <c r="F39" s="25"/>
      <c r="G39" s="25"/>
      <c r="H39" s="25"/>
      <c r="I39" s="25"/>
      <c r="J39" s="25"/>
      <c r="K39" s="25"/>
      <c r="L39" s="25"/>
      <c r="M39" s="26"/>
      <c r="N39" s="25"/>
      <c r="O39" s="26"/>
      <c r="P39" s="27"/>
      <c r="Q39" s="25"/>
      <c r="R39" s="25"/>
      <c r="S39" s="25"/>
      <c r="T39" s="25"/>
      <c r="U39" s="27">
        <f>MIN(E39,F39,G39,H39,I39,J39,K39,L39,M39,N39,O39,P39,Q39,R39,S39,T39)</f>
        <v>0</v>
      </c>
    </row>
    <row r="40" spans="1:22" ht="12" customHeight="1">
      <c r="A40" s="56"/>
      <c r="B40" s="4" t="e">
        <f>KARTICA!A13</f>
        <v>#REF!</v>
      </c>
      <c r="C40" s="6" t="s">
        <v>9</v>
      </c>
      <c r="D40" s="6" t="s">
        <v>36</v>
      </c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>
        <f>SUM(E40:T40)</f>
        <v>0</v>
      </c>
      <c r="V40" s="57" t="str">
        <f>IF(U40-U41=0,"-",U40-U41)</f>
        <v>-</v>
      </c>
    </row>
    <row r="41" spans="1:22" ht="12" customHeight="1">
      <c r="A41" s="56"/>
      <c r="B41" s="4"/>
      <c r="C41" s="6"/>
      <c r="D41" s="6" t="s">
        <v>37</v>
      </c>
      <c r="E41" s="24"/>
      <c r="F41" s="25"/>
      <c r="G41" s="25"/>
      <c r="H41" s="25"/>
      <c r="I41" s="25"/>
      <c r="J41" s="25"/>
      <c r="K41" s="25"/>
      <c r="L41" s="25"/>
      <c r="M41" s="26"/>
      <c r="N41" s="25"/>
      <c r="O41" s="26"/>
      <c r="P41" s="27"/>
      <c r="Q41" s="25"/>
      <c r="R41" s="25"/>
      <c r="S41" s="25"/>
      <c r="T41" s="25"/>
      <c r="U41" s="31">
        <f>SUM(E41:T41)</f>
        <v>0</v>
      </c>
      <c r="V41" s="56"/>
    </row>
    <row r="42" spans="2:21" ht="3.75" customHeight="1">
      <c r="B42" s="17"/>
      <c r="C42" s="18"/>
      <c r="D42" s="18"/>
      <c r="E42" s="49">
        <f>COUNT(E40)-COUNT(E41)</f>
        <v>0</v>
      </c>
      <c r="F42" s="49">
        <f aca="true" t="shared" si="9" ref="F42:T42">COUNT(F40)-COUNT(F41)</f>
        <v>0</v>
      </c>
      <c r="G42" s="49">
        <f t="shared" si="9"/>
        <v>0</v>
      </c>
      <c r="H42" s="49">
        <f t="shared" si="9"/>
        <v>0</v>
      </c>
      <c r="I42" s="49">
        <f t="shared" si="9"/>
        <v>0</v>
      </c>
      <c r="J42" s="49">
        <f t="shared" si="9"/>
        <v>0</v>
      </c>
      <c r="K42" s="49">
        <f t="shared" si="9"/>
        <v>0</v>
      </c>
      <c r="L42" s="49">
        <f t="shared" si="9"/>
        <v>0</v>
      </c>
      <c r="M42" s="49">
        <f t="shared" si="9"/>
        <v>0</v>
      </c>
      <c r="N42" s="49">
        <f t="shared" si="9"/>
        <v>0</v>
      </c>
      <c r="O42" s="49">
        <f t="shared" si="9"/>
        <v>0</v>
      </c>
      <c r="P42" s="49">
        <f t="shared" si="9"/>
        <v>0</v>
      </c>
      <c r="Q42" s="49">
        <f t="shared" si="9"/>
        <v>0</v>
      </c>
      <c r="R42" s="49">
        <f t="shared" si="9"/>
        <v>0</v>
      </c>
      <c r="S42" s="49">
        <f t="shared" si="9"/>
        <v>0</v>
      </c>
      <c r="T42" s="49">
        <f t="shared" si="9"/>
        <v>0</v>
      </c>
      <c r="U42" s="49">
        <f>SUM(E42:T42)</f>
        <v>0</v>
      </c>
    </row>
    <row r="43" spans="1:21" ht="12" customHeight="1">
      <c r="A43" s="56">
        <v>11</v>
      </c>
      <c r="B43" s="4"/>
      <c r="C43" s="6"/>
      <c r="D43" s="6" t="s">
        <v>38</v>
      </c>
      <c r="E43" s="41">
        <v>39538</v>
      </c>
      <c r="F43" s="41">
        <v>39546</v>
      </c>
      <c r="G43" s="41">
        <v>39546</v>
      </c>
      <c r="H43" s="25"/>
      <c r="I43" s="25"/>
      <c r="J43" s="25"/>
      <c r="K43" s="25"/>
      <c r="L43" s="25"/>
      <c r="M43" s="26"/>
      <c r="N43" s="25"/>
      <c r="O43" s="26"/>
      <c r="P43" s="27"/>
      <c r="Q43" s="25"/>
      <c r="R43" s="25"/>
      <c r="S43" s="25"/>
      <c r="T43" s="25"/>
      <c r="U43" s="27">
        <f>MIN(E43,F43,G43,H43,I43,J43,K43,L43,M43,N43,O43,P43,Q43,R43,S43,T43)</f>
        <v>39538</v>
      </c>
    </row>
    <row r="44" spans="1:22" ht="12" customHeight="1">
      <c r="A44" s="56"/>
      <c r="B44" s="4" t="e">
        <f>KARTICA!A14</f>
        <v>#REF!</v>
      </c>
      <c r="C44" s="6" t="s">
        <v>10</v>
      </c>
      <c r="D44" s="6" t="s">
        <v>36</v>
      </c>
      <c r="E44" s="35">
        <v>2360</v>
      </c>
      <c r="F44" s="35">
        <v>14338</v>
      </c>
      <c r="G44" s="35">
        <v>7628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>
        <f>SUM(E44:T44)</f>
        <v>24326</v>
      </c>
      <c r="V44" s="57">
        <f>IF(U44-U45=0,"-",U44-U45)</f>
        <v>24326</v>
      </c>
    </row>
    <row r="45" spans="1:22" ht="12" customHeight="1">
      <c r="A45" s="56"/>
      <c r="B45" s="4"/>
      <c r="C45" s="6"/>
      <c r="D45" s="6" t="s">
        <v>37</v>
      </c>
      <c r="E45" s="24"/>
      <c r="F45" s="25"/>
      <c r="G45" s="25"/>
      <c r="H45" s="25"/>
      <c r="I45" s="25"/>
      <c r="J45" s="25"/>
      <c r="K45" s="25"/>
      <c r="L45" s="25"/>
      <c r="M45" s="26"/>
      <c r="N45" s="25"/>
      <c r="O45" s="26"/>
      <c r="P45" s="27"/>
      <c r="Q45" s="25"/>
      <c r="R45" s="25"/>
      <c r="S45" s="25"/>
      <c r="T45" s="25"/>
      <c r="U45" s="31">
        <f>SUM(E45:T45)</f>
        <v>0</v>
      </c>
      <c r="V45" s="56"/>
    </row>
    <row r="46" spans="2:21" ht="3.75" customHeight="1">
      <c r="B46" s="17"/>
      <c r="C46" s="18"/>
      <c r="D46" s="18"/>
      <c r="E46" s="49">
        <f>COUNT(E44)-COUNT(E45)</f>
        <v>1</v>
      </c>
      <c r="F46" s="49">
        <f aca="true" t="shared" si="10" ref="F46:T46">COUNT(F44)-COUNT(F45)</f>
        <v>1</v>
      </c>
      <c r="G46" s="49">
        <f t="shared" si="10"/>
        <v>1</v>
      </c>
      <c r="H46" s="49">
        <f t="shared" si="10"/>
        <v>0</v>
      </c>
      <c r="I46" s="49">
        <f t="shared" si="10"/>
        <v>0</v>
      </c>
      <c r="J46" s="49">
        <f t="shared" si="10"/>
        <v>0</v>
      </c>
      <c r="K46" s="49">
        <f t="shared" si="10"/>
        <v>0</v>
      </c>
      <c r="L46" s="49">
        <f t="shared" si="10"/>
        <v>0</v>
      </c>
      <c r="M46" s="49">
        <f t="shared" si="10"/>
        <v>0</v>
      </c>
      <c r="N46" s="49">
        <f t="shared" si="10"/>
        <v>0</v>
      </c>
      <c r="O46" s="49">
        <f t="shared" si="10"/>
        <v>0</v>
      </c>
      <c r="P46" s="49">
        <f t="shared" si="10"/>
        <v>0</v>
      </c>
      <c r="Q46" s="49">
        <f t="shared" si="10"/>
        <v>0</v>
      </c>
      <c r="R46" s="49">
        <f t="shared" si="10"/>
        <v>0</v>
      </c>
      <c r="S46" s="49">
        <f t="shared" si="10"/>
        <v>0</v>
      </c>
      <c r="T46" s="49">
        <f t="shared" si="10"/>
        <v>0</v>
      </c>
      <c r="U46" s="49">
        <f>SUM(E46:T46)</f>
        <v>3</v>
      </c>
    </row>
    <row r="47" spans="1:21" ht="12" customHeight="1">
      <c r="A47" s="56">
        <v>12</v>
      </c>
      <c r="B47" s="4"/>
      <c r="C47" s="6"/>
      <c r="D47" s="6" t="s">
        <v>38</v>
      </c>
      <c r="E47" s="41">
        <v>39546</v>
      </c>
      <c r="F47" s="25"/>
      <c r="G47" s="25"/>
      <c r="H47" s="25"/>
      <c r="I47" s="25"/>
      <c r="J47" s="25"/>
      <c r="K47" s="25"/>
      <c r="L47" s="25"/>
      <c r="M47" s="26"/>
      <c r="N47" s="25"/>
      <c r="O47" s="26"/>
      <c r="P47" s="27"/>
      <c r="Q47" s="25"/>
      <c r="R47" s="25"/>
      <c r="S47" s="25"/>
      <c r="T47" s="25"/>
      <c r="U47" s="27">
        <f>MIN(E47,F47,G47,H47,I47,J47,K47,L47,M47,N47,O47,P47,Q47,R47,S47,T47)</f>
        <v>39546</v>
      </c>
    </row>
    <row r="48" spans="1:22" ht="12" customHeight="1">
      <c r="A48" s="56"/>
      <c r="B48" s="4" t="e">
        <f>KARTICA!A15</f>
        <v>#REF!</v>
      </c>
      <c r="C48" s="6" t="s">
        <v>11</v>
      </c>
      <c r="D48" s="6" t="s">
        <v>36</v>
      </c>
      <c r="E48" s="35">
        <v>15852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>
        <f>SUM(E48:T48)</f>
        <v>15852</v>
      </c>
      <c r="V48" s="57">
        <f>IF(U48-U49=0,"-",U48-U49)</f>
        <v>15852</v>
      </c>
    </row>
    <row r="49" spans="1:22" ht="12" customHeight="1">
      <c r="A49" s="56"/>
      <c r="B49" s="4"/>
      <c r="C49" s="6"/>
      <c r="D49" s="6" t="s">
        <v>37</v>
      </c>
      <c r="E49" s="24"/>
      <c r="F49" s="25"/>
      <c r="G49" s="25"/>
      <c r="H49" s="25"/>
      <c r="I49" s="25"/>
      <c r="J49" s="25"/>
      <c r="K49" s="25"/>
      <c r="L49" s="25"/>
      <c r="M49" s="26"/>
      <c r="N49" s="25"/>
      <c r="O49" s="26"/>
      <c r="P49" s="27"/>
      <c r="Q49" s="25"/>
      <c r="R49" s="25"/>
      <c r="S49" s="25"/>
      <c r="T49" s="25"/>
      <c r="U49" s="31">
        <f>SUM(E49:T49)</f>
        <v>0</v>
      </c>
      <c r="V49" s="56"/>
    </row>
    <row r="50" spans="2:21" ht="3.75" customHeight="1">
      <c r="B50" s="17"/>
      <c r="C50" s="18"/>
      <c r="D50" s="18"/>
      <c r="E50" s="49">
        <f>COUNT(E48)-COUNT(E49)</f>
        <v>1</v>
      </c>
      <c r="F50" s="49">
        <f aca="true" t="shared" si="11" ref="F50:T50">COUNT(F48)-COUNT(F49)</f>
        <v>0</v>
      </c>
      <c r="G50" s="49">
        <f t="shared" si="11"/>
        <v>0</v>
      </c>
      <c r="H50" s="49">
        <f t="shared" si="11"/>
        <v>0</v>
      </c>
      <c r="I50" s="49">
        <f t="shared" si="11"/>
        <v>0</v>
      </c>
      <c r="J50" s="49">
        <f t="shared" si="11"/>
        <v>0</v>
      </c>
      <c r="K50" s="49">
        <f t="shared" si="11"/>
        <v>0</v>
      </c>
      <c r="L50" s="49">
        <f t="shared" si="11"/>
        <v>0</v>
      </c>
      <c r="M50" s="49">
        <f t="shared" si="11"/>
        <v>0</v>
      </c>
      <c r="N50" s="49">
        <f t="shared" si="11"/>
        <v>0</v>
      </c>
      <c r="O50" s="49">
        <f t="shared" si="11"/>
        <v>0</v>
      </c>
      <c r="P50" s="49">
        <f t="shared" si="11"/>
        <v>0</v>
      </c>
      <c r="Q50" s="49">
        <f t="shared" si="11"/>
        <v>0</v>
      </c>
      <c r="R50" s="49">
        <f t="shared" si="11"/>
        <v>0</v>
      </c>
      <c r="S50" s="49">
        <f t="shared" si="11"/>
        <v>0</v>
      </c>
      <c r="T50" s="49">
        <f t="shared" si="11"/>
        <v>0</v>
      </c>
      <c r="U50" s="49">
        <f>SUM(E50:T50)</f>
        <v>1</v>
      </c>
    </row>
    <row r="51" spans="1:21" ht="12" customHeight="1">
      <c r="A51" s="56">
        <v>13</v>
      </c>
      <c r="B51" s="4"/>
      <c r="C51" s="6"/>
      <c r="D51" s="6" t="s">
        <v>38</v>
      </c>
      <c r="E51" s="41">
        <v>39524</v>
      </c>
      <c r="F51" s="25"/>
      <c r="G51" s="25"/>
      <c r="H51" s="25"/>
      <c r="I51" s="25"/>
      <c r="J51" s="25"/>
      <c r="K51" s="25"/>
      <c r="L51" s="25"/>
      <c r="M51" s="26"/>
      <c r="N51" s="25"/>
      <c r="O51" s="26"/>
      <c r="P51" s="27"/>
      <c r="Q51" s="25"/>
      <c r="R51" s="25"/>
      <c r="S51" s="25"/>
      <c r="T51" s="25"/>
      <c r="U51" s="27">
        <f>MIN(E51,F51,G51,H51,I51,J51,K51,L51,M51,N51,O51,P51,Q51,R51,S51,T51)</f>
        <v>39524</v>
      </c>
    </row>
    <row r="52" spans="1:22" ht="12" customHeight="1">
      <c r="A52" s="56"/>
      <c r="B52" s="4" t="e">
        <f>KARTICA!A16</f>
        <v>#REF!</v>
      </c>
      <c r="C52" s="6" t="s">
        <v>24</v>
      </c>
      <c r="D52" s="6" t="s">
        <v>36</v>
      </c>
      <c r="E52" s="35">
        <v>4617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>
        <f>SUM(E52:T52)</f>
        <v>4617</v>
      </c>
      <c r="V52" s="57">
        <f>IF(U52-U53=0,"-",U52-U53)</f>
        <v>4617</v>
      </c>
    </row>
    <row r="53" spans="1:22" ht="12" customHeight="1">
      <c r="A53" s="56"/>
      <c r="B53" s="4"/>
      <c r="C53" s="6"/>
      <c r="D53" s="6" t="s">
        <v>37</v>
      </c>
      <c r="E53" s="24"/>
      <c r="F53" s="25"/>
      <c r="G53" s="25"/>
      <c r="H53" s="25"/>
      <c r="I53" s="25"/>
      <c r="J53" s="25"/>
      <c r="K53" s="25"/>
      <c r="L53" s="25"/>
      <c r="M53" s="26"/>
      <c r="N53" s="25"/>
      <c r="O53" s="26"/>
      <c r="P53" s="27"/>
      <c r="Q53" s="25"/>
      <c r="R53" s="25"/>
      <c r="S53" s="25"/>
      <c r="T53" s="25"/>
      <c r="U53" s="31">
        <f>SUM(E53:T53)</f>
        <v>0</v>
      </c>
      <c r="V53" s="56"/>
    </row>
    <row r="54" spans="2:21" ht="3.75" customHeight="1">
      <c r="B54" s="17"/>
      <c r="C54" s="18"/>
      <c r="D54" s="18"/>
      <c r="E54" s="49">
        <f>COUNT(E52)-COUNT(E53)</f>
        <v>1</v>
      </c>
      <c r="F54" s="49">
        <f aca="true" t="shared" si="12" ref="F54:T54">COUNT(F52)-COUNT(F53)</f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49">
        <f t="shared" si="12"/>
        <v>0</v>
      </c>
      <c r="L54" s="49">
        <f t="shared" si="12"/>
        <v>0</v>
      </c>
      <c r="M54" s="49">
        <f t="shared" si="12"/>
        <v>0</v>
      </c>
      <c r="N54" s="49">
        <f t="shared" si="12"/>
        <v>0</v>
      </c>
      <c r="O54" s="49">
        <f t="shared" si="12"/>
        <v>0</v>
      </c>
      <c r="P54" s="49">
        <f t="shared" si="12"/>
        <v>0</v>
      </c>
      <c r="Q54" s="49">
        <f t="shared" si="12"/>
        <v>0</v>
      </c>
      <c r="R54" s="49">
        <f t="shared" si="12"/>
        <v>0</v>
      </c>
      <c r="S54" s="49">
        <f t="shared" si="12"/>
        <v>0</v>
      </c>
      <c r="T54" s="49">
        <f t="shared" si="12"/>
        <v>0</v>
      </c>
      <c r="U54" s="49">
        <f>SUM(E54:T54)</f>
        <v>1</v>
      </c>
    </row>
    <row r="55" spans="1:21" ht="12" customHeight="1">
      <c r="A55" s="56">
        <v>14</v>
      </c>
      <c r="B55" s="4"/>
      <c r="C55" s="6"/>
      <c r="D55" s="6" t="s">
        <v>38</v>
      </c>
      <c r="E55" s="24"/>
      <c r="F55" s="25"/>
      <c r="G55" s="25"/>
      <c r="H55" s="25"/>
      <c r="I55" s="25"/>
      <c r="J55" s="25"/>
      <c r="K55" s="25"/>
      <c r="L55" s="25"/>
      <c r="M55" s="26"/>
      <c r="N55" s="25"/>
      <c r="O55" s="26"/>
      <c r="P55" s="27"/>
      <c r="Q55" s="25"/>
      <c r="R55" s="25"/>
      <c r="S55" s="25"/>
      <c r="T55" s="25"/>
      <c r="U55" s="27">
        <f>MIN(E55,F55,G55,H55,I55,J55,K55,L55,M55,N55,O55,P55,Q55,R55,S55,T55)</f>
        <v>0</v>
      </c>
    </row>
    <row r="56" spans="1:22" ht="12" customHeight="1">
      <c r="A56" s="56"/>
      <c r="B56" s="4" t="e">
        <f>KARTICA!A17</f>
        <v>#REF!</v>
      </c>
      <c r="C56" s="6" t="s">
        <v>12</v>
      </c>
      <c r="D56" s="6" t="s">
        <v>36</v>
      </c>
      <c r="E56" s="3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>
        <f>SUM(E56:T56)</f>
        <v>0</v>
      </c>
      <c r="V56" s="57" t="str">
        <f>IF(U56-U57=0,"-",U56-U57)</f>
        <v>-</v>
      </c>
    </row>
    <row r="57" spans="1:22" ht="12" customHeight="1">
      <c r="A57" s="56"/>
      <c r="B57" s="4"/>
      <c r="C57" s="6"/>
      <c r="D57" s="6" t="s">
        <v>37</v>
      </c>
      <c r="E57" s="24"/>
      <c r="F57" s="25"/>
      <c r="G57" s="25"/>
      <c r="H57" s="25"/>
      <c r="I57" s="25"/>
      <c r="J57" s="25"/>
      <c r="K57" s="25"/>
      <c r="L57" s="25"/>
      <c r="M57" s="26"/>
      <c r="N57" s="25"/>
      <c r="O57" s="26"/>
      <c r="P57" s="27"/>
      <c r="Q57" s="25"/>
      <c r="R57" s="25"/>
      <c r="S57" s="25"/>
      <c r="T57" s="25"/>
      <c r="U57" s="31">
        <f>SUM(E57:T57)</f>
        <v>0</v>
      </c>
      <c r="V57" s="56"/>
    </row>
    <row r="58" spans="2:21" ht="3.75" customHeight="1">
      <c r="B58" s="17"/>
      <c r="C58" s="18"/>
      <c r="D58" s="18"/>
      <c r="E58" s="49">
        <f>COUNT(E56)-COUNT(E57)</f>
        <v>0</v>
      </c>
      <c r="F58" s="49">
        <f aca="true" t="shared" si="13" ref="F58:T58">COUNT(F56)-COUNT(F57)</f>
        <v>0</v>
      </c>
      <c r="G58" s="49">
        <f t="shared" si="13"/>
        <v>0</v>
      </c>
      <c r="H58" s="49">
        <f t="shared" si="13"/>
        <v>0</v>
      </c>
      <c r="I58" s="49">
        <f t="shared" si="13"/>
        <v>0</v>
      </c>
      <c r="J58" s="49">
        <f t="shared" si="13"/>
        <v>0</v>
      </c>
      <c r="K58" s="49">
        <f t="shared" si="13"/>
        <v>0</v>
      </c>
      <c r="L58" s="49">
        <f t="shared" si="13"/>
        <v>0</v>
      </c>
      <c r="M58" s="49">
        <f t="shared" si="13"/>
        <v>0</v>
      </c>
      <c r="N58" s="49">
        <f t="shared" si="13"/>
        <v>0</v>
      </c>
      <c r="O58" s="49">
        <f t="shared" si="13"/>
        <v>0</v>
      </c>
      <c r="P58" s="49">
        <f t="shared" si="13"/>
        <v>0</v>
      </c>
      <c r="Q58" s="49">
        <f t="shared" si="13"/>
        <v>0</v>
      </c>
      <c r="R58" s="49">
        <f t="shared" si="13"/>
        <v>0</v>
      </c>
      <c r="S58" s="49">
        <f t="shared" si="13"/>
        <v>0</v>
      </c>
      <c r="T58" s="49">
        <f t="shared" si="13"/>
        <v>0</v>
      </c>
      <c r="U58" s="49">
        <f>SUM(E58:T58)</f>
        <v>0</v>
      </c>
    </row>
    <row r="59" spans="1:21" ht="12" customHeight="1">
      <c r="A59" s="56">
        <v>15</v>
      </c>
      <c r="B59" s="4"/>
      <c r="C59" s="6"/>
      <c r="D59" s="6" t="s">
        <v>38</v>
      </c>
      <c r="E59" s="24"/>
      <c r="F59" s="25"/>
      <c r="G59" s="25"/>
      <c r="H59" s="25"/>
      <c r="I59" s="25"/>
      <c r="J59" s="25"/>
      <c r="K59" s="25"/>
      <c r="L59" s="25"/>
      <c r="M59" s="26"/>
      <c r="N59" s="25"/>
      <c r="O59" s="26"/>
      <c r="P59" s="27"/>
      <c r="Q59" s="25"/>
      <c r="R59" s="25"/>
      <c r="S59" s="25"/>
      <c r="T59" s="25"/>
      <c r="U59" s="27">
        <f>MIN(F59,G59,H59,I59,J59,K59,L59,M59,N59,O59,P59,Q59,R59,S59,T59)</f>
        <v>0</v>
      </c>
    </row>
    <row r="60" spans="1:22" ht="12" customHeight="1">
      <c r="A60" s="56"/>
      <c r="B60" s="4" t="e">
        <f>KARTICA!A18</f>
        <v>#REF!</v>
      </c>
      <c r="C60" s="6" t="s">
        <v>13</v>
      </c>
      <c r="D60" s="6" t="s">
        <v>36</v>
      </c>
      <c r="E60" s="3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>
        <f>SUM(E60:T60)</f>
        <v>0</v>
      </c>
      <c r="V60" s="57" t="str">
        <f>IF(U60-U61=0,"-",U60-U61)</f>
        <v>-</v>
      </c>
    </row>
    <row r="61" spans="1:22" ht="12" customHeight="1">
      <c r="A61" s="56"/>
      <c r="B61" s="4"/>
      <c r="C61" s="6"/>
      <c r="D61" s="6" t="s">
        <v>37</v>
      </c>
      <c r="E61" s="24"/>
      <c r="F61" s="25"/>
      <c r="G61" s="25"/>
      <c r="H61" s="25"/>
      <c r="I61" s="25"/>
      <c r="J61" s="25"/>
      <c r="K61" s="25"/>
      <c r="L61" s="25"/>
      <c r="M61" s="26"/>
      <c r="N61" s="25"/>
      <c r="O61" s="26"/>
      <c r="P61" s="27"/>
      <c r="Q61" s="25"/>
      <c r="R61" s="25"/>
      <c r="S61" s="25"/>
      <c r="T61" s="25"/>
      <c r="U61" s="31">
        <f>SUM(E61:T61)</f>
        <v>0</v>
      </c>
      <c r="V61" s="56"/>
    </row>
    <row r="62" spans="2:21" ht="3.75" customHeight="1">
      <c r="B62" s="17"/>
      <c r="C62" s="18"/>
      <c r="D62" s="18"/>
      <c r="E62" s="49">
        <f>COUNT(E60)-COUNT(E61)</f>
        <v>0</v>
      </c>
      <c r="F62" s="49">
        <f aca="true" t="shared" si="14" ref="F62:T62">COUNT(F60)-COUNT(F61)</f>
        <v>0</v>
      </c>
      <c r="G62" s="49">
        <f t="shared" si="14"/>
        <v>0</v>
      </c>
      <c r="H62" s="49">
        <f t="shared" si="14"/>
        <v>0</v>
      </c>
      <c r="I62" s="49">
        <f t="shared" si="14"/>
        <v>0</v>
      </c>
      <c r="J62" s="49">
        <f t="shared" si="14"/>
        <v>0</v>
      </c>
      <c r="K62" s="49">
        <f t="shared" si="14"/>
        <v>0</v>
      </c>
      <c r="L62" s="49">
        <f t="shared" si="14"/>
        <v>0</v>
      </c>
      <c r="M62" s="49">
        <f t="shared" si="14"/>
        <v>0</v>
      </c>
      <c r="N62" s="49">
        <f t="shared" si="14"/>
        <v>0</v>
      </c>
      <c r="O62" s="49">
        <f t="shared" si="14"/>
        <v>0</v>
      </c>
      <c r="P62" s="49">
        <f t="shared" si="14"/>
        <v>0</v>
      </c>
      <c r="Q62" s="49">
        <f t="shared" si="14"/>
        <v>0</v>
      </c>
      <c r="R62" s="49">
        <f t="shared" si="14"/>
        <v>0</v>
      </c>
      <c r="S62" s="49">
        <f t="shared" si="14"/>
        <v>0</v>
      </c>
      <c r="T62" s="49">
        <f t="shared" si="14"/>
        <v>0</v>
      </c>
      <c r="U62" s="49">
        <f>SUM(E62:T62)</f>
        <v>0</v>
      </c>
    </row>
    <row r="63" spans="1:21" ht="12" customHeight="1">
      <c r="A63" s="56">
        <v>16</v>
      </c>
      <c r="B63" s="4"/>
      <c r="C63" s="6"/>
      <c r="D63" s="6" t="s">
        <v>38</v>
      </c>
      <c r="E63" s="34" t="s">
        <v>41</v>
      </c>
      <c r="F63" s="41">
        <v>39524</v>
      </c>
      <c r="G63" s="41">
        <v>39562</v>
      </c>
      <c r="H63" s="25"/>
      <c r="I63" s="25"/>
      <c r="J63" s="25"/>
      <c r="K63" s="25"/>
      <c r="L63" s="25"/>
      <c r="M63" s="26"/>
      <c r="N63" s="25"/>
      <c r="O63" s="26"/>
      <c r="P63" s="27"/>
      <c r="Q63" s="25"/>
      <c r="R63" s="25"/>
      <c r="S63" s="25"/>
      <c r="T63" s="25"/>
      <c r="U63" s="27">
        <f>MIN(G63,H63,I63,J63,K63,L63,M63,N63,O63,P63,Q63,R63,S63,T63)</f>
        <v>39562</v>
      </c>
    </row>
    <row r="64" spans="1:22" ht="12" customHeight="1">
      <c r="A64" s="56"/>
      <c r="B64" s="4" t="e">
        <f>KARTICA!A19</f>
        <v>#REF!</v>
      </c>
      <c r="C64" s="6" t="s">
        <v>14</v>
      </c>
      <c r="D64" s="6" t="s">
        <v>36</v>
      </c>
      <c r="E64" s="37">
        <v>6542.2</v>
      </c>
      <c r="F64" s="37">
        <v>2438</v>
      </c>
      <c r="G64" s="35">
        <v>7143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f>SUM(E64:T64)</f>
        <v>16123.2</v>
      </c>
      <c r="V64" s="57">
        <f>IF(U64-U65=0,"-",U64-U65)</f>
        <v>7143</v>
      </c>
    </row>
    <row r="65" spans="1:22" ht="12" customHeight="1">
      <c r="A65" s="56"/>
      <c r="B65" s="4"/>
      <c r="C65" s="6"/>
      <c r="D65" s="6" t="s">
        <v>37</v>
      </c>
      <c r="E65" s="37">
        <v>6542.2</v>
      </c>
      <c r="F65" s="52">
        <v>2438</v>
      </c>
      <c r="G65" s="25"/>
      <c r="H65" s="25"/>
      <c r="I65" s="25"/>
      <c r="J65" s="25"/>
      <c r="K65" s="25"/>
      <c r="L65" s="25"/>
      <c r="M65" s="26"/>
      <c r="N65" s="25"/>
      <c r="O65" s="26"/>
      <c r="P65" s="27"/>
      <c r="Q65" s="25"/>
      <c r="R65" s="25"/>
      <c r="S65" s="25"/>
      <c r="T65" s="25"/>
      <c r="U65" s="31">
        <f>SUM(E65:T65)</f>
        <v>8980.2</v>
      </c>
      <c r="V65" s="56"/>
    </row>
    <row r="66" spans="2:21" ht="3.75" customHeight="1">
      <c r="B66" s="17"/>
      <c r="C66" s="18"/>
      <c r="D66" s="18"/>
      <c r="E66" s="28"/>
      <c r="F66" s="49">
        <f>COUNT(F64)-COUNT(F65)</f>
        <v>0</v>
      </c>
      <c r="G66" s="49">
        <f aca="true" t="shared" si="15" ref="G66:T66">COUNT(G64)-COUNT(G65)</f>
        <v>1</v>
      </c>
      <c r="H66" s="49">
        <f t="shared" si="15"/>
        <v>0</v>
      </c>
      <c r="I66" s="49">
        <f t="shared" si="15"/>
        <v>0</v>
      </c>
      <c r="J66" s="49">
        <f t="shared" si="15"/>
        <v>0</v>
      </c>
      <c r="K66" s="49">
        <f t="shared" si="15"/>
        <v>0</v>
      </c>
      <c r="L66" s="49">
        <f t="shared" si="15"/>
        <v>0</v>
      </c>
      <c r="M66" s="49">
        <f t="shared" si="15"/>
        <v>0</v>
      </c>
      <c r="N66" s="49">
        <f t="shared" si="15"/>
        <v>0</v>
      </c>
      <c r="O66" s="49">
        <f t="shared" si="15"/>
        <v>0</v>
      </c>
      <c r="P66" s="49">
        <f t="shared" si="15"/>
        <v>0</v>
      </c>
      <c r="Q66" s="49">
        <f t="shared" si="15"/>
        <v>0</v>
      </c>
      <c r="R66" s="49">
        <f t="shared" si="15"/>
        <v>0</v>
      </c>
      <c r="S66" s="49">
        <f t="shared" si="15"/>
        <v>0</v>
      </c>
      <c r="T66" s="49">
        <f t="shared" si="15"/>
        <v>0</v>
      </c>
      <c r="U66" s="49">
        <f>SUM(F66:T66)</f>
        <v>1</v>
      </c>
    </row>
    <row r="67" spans="1:21" ht="12" customHeight="1">
      <c r="A67" s="56">
        <v>17</v>
      </c>
      <c r="B67" s="4"/>
      <c r="C67" s="6"/>
      <c r="D67" s="6" t="s">
        <v>38</v>
      </c>
      <c r="E67" s="24"/>
      <c r="F67" s="25"/>
      <c r="G67" s="25"/>
      <c r="H67" s="25"/>
      <c r="I67" s="25"/>
      <c r="J67" s="25"/>
      <c r="K67" s="25"/>
      <c r="L67" s="25"/>
      <c r="M67" s="26"/>
      <c r="N67" s="25"/>
      <c r="O67" s="26"/>
      <c r="P67" s="27"/>
      <c r="Q67" s="25"/>
      <c r="R67" s="25"/>
      <c r="S67" s="25"/>
      <c r="T67" s="25"/>
      <c r="U67" s="27">
        <f>MIN(E67,F67,G67,H67,I67,J67,K67,L67,M67,N67,O67,P67,Q67,R67,S67,T67)</f>
        <v>0</v>
      </c>
    </row>
    <row r="68" spans="1:22" ht="12" customHeight="1">
      <c r="A68" s="56"/>
      <c r="B68" s="4" t="e">
        <f>KARTICA!A20</f>
        <v>#REF!</v>
      </c>
      <c r="C68" s="6" t="s">
        <v>15</v>
      </c>
      <c r="D68" s="6" t="s">
        <v>36</v>
      </c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>
        <f>SUM(E68:T68)</f>
        <v>0</v>
      </c>
      <c r="V68" s="57" t="str">
        <f>IF(U68-U69=0,"-",U68-U69)</f>
        <v>-</v>
      </c>
    </row>
    <row r="69" spans="1:22" ht="12" customHeight="1">
      <c r="A69" s="56"/>
      <c r="B69" s="4"/>
      <c r="C69" s="6"/>
      <c r="D69" s="6" t="s">
        <v>37</v>
      </c>
      <c r="E69" s="24"/>
      <c r="F69" s="25"/>
      <c r="G69" s="25"/>
      <c r="H69" s="25"/>
      <c r="I69" s="25"/>
      <c r="J69" s="25"/>
      <c r="K69" s="25"/>
      <c r="L69" s="25"/>
      <c r="M69" s="26"/>
      <c r="N69" s="25"/>
      <c r="O69" s="26"/>
      <c r="P69" s="27"/>
      <c r="Q69" s="25"/>
      <c r="R69" s="25"/>
      <c r="S69" s="25"/>
      <c r="T69" s="25"/>
      <c r="U69" s="31">
        <f>SUM(E69:T69)</f>
        <v>0</v>
      </c>
      <c r="V69" s="56"/>
    </row>
    <row r="70" spans="2:21" ht="3.75" customHeight="1">
      <c r="B70" s="17"/>
      <c r="C70" s="18"/>
      <c r="D70" s="18"/>
      <c r="E70" s="49">
        <f>COUNT(E68)-COUNT(E69)</f>
        <v>0</v>
      </c>
      <c r="F70" s="49">
        <f aca="true" t="shared" si="16" ref="F70:T70">COUNT(F68)-COUNT(F69)</f>
        <v>0</v>
      </c>
      <c r="G70" s="49">
        <f t="shared" si="16"/>
        <v>0</v>
      </c>
      <c r="H70" s="49">
        <f t="shared" si="16"/>
        <v>0</v>
      </c>
      <c r="I70" s="49">
        <f t="shared" si="16"/>
        <v>0</v>
      </c>
      <c r="J70" s="49">
        <f t="shared" si="16"/>
        <v>0</v>
      </c>
      <c r="K70" s="49">
        <f t="shared" si="16"/>
        <v>0</v>
      </c>
      <c r="L70" s="49">
        <f t="shared" si="16"/>
        <v>0</v>
      </c>
      <c r="M70" s="49">
        <f t="shared" si="16"/>
        <v>0</v>
      </c>
      <c r="N70" s="49">
        <f t="shared" si="16"/>
        <v>0</v>
      </c>
      <c r="O70" s="49">
        <f t="shared" si="16"/>
        <v>0</v>
      </c>
      <c r="P70" s="49">
        <f t="shared" si="16"/>
        <v>0</v>
      </c>
      <c r="Q70" s="49">
        <f t="shared" si="16"/>
        <v>0</v>
      </c>
      <c r="R70" s="49">
        <f t="shared" si="16"/>
        <v>0</v>
      </c>
      <c r="S70" s="49">
        <f t="shared" si="16"/>
        <v>0</v>
      </c>
      <c r="T70" s="49">
        <f t="shared" si="16"/>
        <v>0</v>
      </c>
      <c r="U70" s="49">
        <f>SUM(E70:T70)</f>
        <v>0</v>
      </c>
    </row>
    <row r="71" spans="1:21" ht="12" customHeight="1">
      <c r="A71" s="56">
        <v>18</v>
      </c>
      <c r="B71" s="4"/>
      <c r="C71" s="6"/>
      <c r="D71" s="6" t="s">
        <v>38</v>
      </c>
      <c r="E71" s="34" t="s">
        <v>48</v>
      </c>
      <c r="F71" s="25"/>
      <c r="G71" s="25"/>
      <c r="H71" s="25"/>
      <c r="I71" s="25"/>
      <c r="J71" s="25"/>
      <c r="K71" s="25"/>
      <c r="L71" s="25"/>
      <c r="M71" s="26"/>
      <c r="N71" s="25"/>
      <c r="O71" s="26"/>
      <c r="P71" s="27"/>
      <c r="Q71" s="25"/>
      <c r="R71" s="25"/>
      <c r="S71" s="25"/>
      <c r="T71" s="25"/>
      <c r="U71" s="27">
        <f>MIN(F71,G71,H71,I71,J71,K71,L71,M71,N71,O71,P71,Q71,R71,S71,T71)</f>
        <v>0</v>
      </c>
    </row>
    <row r="72" spans="1:22" ht="12" customHeight="1">
      <c r="A72" s="56"/>
      <c r="B72" s="4" t="e">
        <f>KARTICA!A21</f>
        <v>#REF!</v>
      </c>
      <c r="C72" s="6" t="s">
        <v>16</v>
      </c>
      <c r="D72" s="6" t="s">
        <v>36</v>
      </c>
      <c r="E72" s="37">
        <v>2088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>
        <f>SUM(E72:T72)</f>
        <v>2088</v>
      </c>
      <c r="V72" s="57" t="str">
        <f>IF(U72-U73=0,"-",U72-U73)</f>
        <v>-</v>
      </c>
    </row>
    <row r="73" spans="1:22" ht="12" customHeight="1">
      <c r="A73" s="56"/>
      <c r="B73" s="4"/>
      <c r="C73" s="6"/>
      <c r="D73" s="6" t="s">
        <v>37</v>
      </c>
      <c r="E73" s="37">
        <v>2088</v>
      </c>
      <c r="F73" s="25"/>
      <c r="G73" s="25"/>
      <c r="H73" s="25"/>
      <c r="I73" s="25"/>
      <c r="J73" s="25"/>
      <c r="K73" s="25"/>
      <c r="L73" s="25"/>
      <c r="M73" s="26"/>
      <c r="N73" s="25"/>
      <c r="O73" s="26"/>
      <c r="P73" s="27"/>
      <c r="Q73" s="25"/>
      <c r="R73" s="25"/>
      <c r="S73" s="25"/>
      <c r="T73" s="25"/>
      <c r="U73" s="31">
        <f>SUM(E73:T73)</f>
        <v>2088</v>
      </c>
      <c r="V73" s="56"/>
    </row>
    <row r="74" spans="2:21" ht="3.75" customHeight="1">
      <c r="B74" s="17"/>
      <c r="C74" s="18"/>
      <c r="D74" s="18"/>
      <c r="E74" s="28"/>
      <c r="F74" s="49">
        <f>COUNT(F72)-COUNT(F73)</f>
        <v>0</v>
      </c>
      <c r="G74" s="49">
        <f aca="true" t="shared" si="17" ref="G74:T74">COUNT(G72)-COUNT(G73)</f>
        <v>0</v>
      </c>
      <c r="H74" s="49">
        <f t="shared" si="17"/>
        <v>0</v>
      </c>
      <c r="I74" s="49">
        <f t="shared" si="17"/>
        <v>0</v>
      </c>
      <c r="J74" s="49">
        <f t="shared" si="17"/>
        <v>0</v>
      </c>
      <c r="K74" s="49">
        <f t="shared" si="17"/>
        <v>0</v>
      </c>
      <c r="L74" s="49">
        <f t="shared" si="17"/>
        <v>0</v>
      </c>
      <c r="M74" s="49">
        <f t="shared" si="17"/>
        <v>0</v>
      </c>
      <c r="N74" s="49">
        <f t="shared" si="17"/>
        <v>0</v>
      </c>
      <c r="O74" s="49">
        <f t="shared" si="17"/>
        <v>0</v>
      </c>
      <c r="P74" s="49">
        <f t="shared" si="17"/>
        <v>0</v>
      </c>
      <c r="Q74" s="49">
        <f t="shared" si="17"/>
        <v>0</v>
      </c>
      <c r="R74" s="49">
        <f t="shared" si="17"/>
        <v>0</v>
      </c>
      <c r="S74" s="49">
        <f t="shared" si="17"/>
        <v>0</v>
      </c>
      <c r="T74" s="49">
        <f t="shared" si="17"/>
        <v>0</v>
      </c>
      <c r="U74" s="49">
        <f>SUM(F74:T74)</f>
        <v>0</v>
      </c>
    </row>
    <row r="75" spans="1:21" ht="12" customHeight="1">
      <c r="A75" s="56">
        <v>19</v>
      </c>
      <c r="B75" s="4"/>
      <c r="C75" s="6"/>
      <c r="D75" s="6" t="s">
        <v>38</v>
      </c>
      <c r="E75" s="41">
        <v>39559</v>
      </c>
      <c r="F75" s="25"/>
      <c r="G75" s="25"/>
      <c r="H75" s="25"/>
      <c r="I75" s="25"/>
      <c r="J75" s="25"/>
      <c r="K75" s="25"/>
      <c r="L75" s="25"/>
      <c r="M75" s="26"/>
      <c r="N75" s="25"/>
      <c r="O75" s="26"/>
      <c r="P75" s="27"/>
      <c r="Q75" s="25"/>
      <c r="R75" s="25"/>
      <c r="S75" s="25"/>
      <c r="T75" s="25"/>
      <c r="U75" s="27">
        <f>MIN(F75,G75,H75,I75,J75,K75,L75,M75,N75,O75,P75,Q75,R75,S75,T75)</f>
        <v>0</v>
      </c>
    </row>
    <row r="76" spans="1:22" s="2" customFormat="1" ht="12" customHeight="1">
      <c r="A76" s="56"/>
      <c r="B76" s="4" t="e">
        <f>KARTICA!A22</f>
        <v>#REF!</v>
      </c>
      <c r="C76" s="6" t="s">
        <v>25</v>
      </c>
      <c r="D76" s="6" t="s">
        <v>36</v>
      </c>
      <c r="E76" s="37">
        <v>5256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f>SUM(E76:T76)</f>
        <v>5256</v>
      </c>
      <c r="V76" s="57" t="str">
        <f>IF(U76-U77=0,"-",U76-U77)</f>
        <v>-</v>
      </c>
    </row>
    <row r="77" spans="1:22" s="2" customFormat="1" ht="12" customHeight="1">
      <c r="A77" s="56"/>
      <c r="B77" s="4"/>
      <c r="C77" s="6"/>
      <c r="D77" s="6" t="s">
        <v>37</v>
      </c>
      <c r="E77" s="47">
        <v>5256</v>
      </c>
      <c r="F77" s="25"/>
      <c r="G77" s="25"/>
      <c r="H77" s="25"/>
      <c r="I77" s="25"/>
      <c r="J77" s="25"/>
      <c r="K77" s="25"/>
      <c r="L77" s="25"/>
      <c r="M77" s="26"/>
      <c r="N77" s="25"/>
      <c r="O77" s="26"/>
      <c r="P77" s="27"/>
      <c r="Q77" s="25"/>
      <c r="R77" s="25"/>
      <c r="S77" s="25"/>
      <c r="T77" s="25"/>
      <c r="U77" s="31">
        <f>SUM(E77:T77)</f>
        <v>5256</v>
      </c>
      <c r="V77" s="56"/>
    </row>
    <row r="78" spans="2:21" s="2" customFormat="1" ht="3.75" customHeight="1">
      <c r="B78" s="17"/>
      <c r="C78" s="18"/>
      <c r="D78" s="18"/>
      <c r="E78" s="29">
        <f>COUNT(E76)</f>
        <v>1</v>
      </c>
      <c r="F78" s="49">
        <f>COUNT(F76)-COUNT(F77)</f>
        <v>0</v>
      </c>
      <c r="G78" s="49">
        <f aca="true" t="shared" si="18" ref="G78:T78">COUNT(G76)-COUNT(G77)</f>
        <v>0</v>
      </c>
      <c r="H78" s="49">
        <f t="shared" si="18"/>
        <v>0</v>
      </c>
      <c r="I78" s="49">
        <f t="shared" si="18"/>
        <v>0</v>
      </c>
      <c r="J78" s="49">
        <f t="shared" si="18"/>
        <v>0</v>
      </c>
      <c r="K78" s="49">
        <f t="shared" si="18"/>
        <v>0</v>
      </c>
      <c r="L78" s="49">
        <f t="shared" si="18"/>
        <v>0</v>
      </c>
      <c r="M78" s="49">
        <f t="shared" si="18"/>
        <v>0</v>
      </c>
      <c r="N78" s="49">
        <f t="shared" si="18"/>
        <v>0</v>
      </c>
      <c r="O78" s="49">
        <f t="shared" si="18"/>
        <v>0</v>
      </c>
      <c r="P78" s="49">
        <f t="shared" si="18"/>
        <v>0</v>
      </c>
      <c r="Q78" s="49">
        <f t="shared" si="18"/>
        <v>0</v>
      </c>
      <c r="R78" s="49">
        <f t="shared" si="18"/>
        <v>0</v>
      </c>
      <c r="S78" s="49">
        <f t="shared" si="18"/>
        <v>0</v>
      </c>
      <c r="T78" s="49">
        <f t="shared" si="18"/>
        <v>0</v>
      </c>
      <c r="U78" s="49">
        <f>SUM(F78:T78)</f>
        <v>0</v>
      </c>
    </row>
    <row r="79" spans="1:21" s="2" customFormat="1" ht="12" customHeight="1">
      <c r="A79" s="61">
        <v>20</v>
      </c>
      <c r="B79" s="4"/>
      <c r="C79" s="6"/>
      <c r="D79" s="6" t="s">
        <v>38</v>
      </c>
      <c r="E79" s="41">
        <v>39567</v>
      </c>
      <c r="F79" s="41">
        <v>39567</v>
      </c>
      <c r="G79" s="25"/>
      <c r="H79" s="25"/>
      <c r="I79" s="25"/>
      <c r="J79" s="25"/>
      <c r="K79" s="25"/>
      <c r="L79" s="25"/>
      <c r="M79" s="26"/>
      <c r="N79" s="25"/>
      <c r="O79" s="26"/>
      <c r="P79" s="27"/>
      <c r="Q79" s="25"/>
      <c r="R79" s="25"/>
      <c r="S79" s="25"/>
      <c r="T79" s="25"/>
      <c r="U79" s="27">
        <f>MIN(E79,F79,G79,H79,I79,J79,K79,L79,M79,N79,O79,P79,Q79,R79,S79,T79)</f>
        <v>39567</v>
      </c>
    </row>
    <row r="80" spans="1:22" ht="12" customHeight="1">
      <c r="A80" s="61"/>
      <c r="B80" s="4" t="e">
        <f>KARTICA!A23</f>
        <v>#REF!</v>
      </c>
      <c r="C80" s="6" t="s">
        <v>17</v>
      </c>
      <c r="D80" s="6" t="s">
        <v>36</v>
      </c>
      <c r="E80" s="35">
        <v>7176</v>
      </c>
      <c r="F80" s="35">
        <v>13626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>
        <f>SUM(E80:T80)</f>
        <v>20802</v>
      </c>
      <c r="V80" s="57">
        <f>IF(U80-U81=0,"-",U80-U81)</f>
        <v>20802</v>
      </c>
    </row>
    <row r="81" spans="1:22" ht="12" customHeight="1">
      <c r="A81" s="61"/>
      <c r="B81" s="4"/>
      <c r="C81" s="6"/>
      <c r="D81" s="6" t="s">
        <v>37</v>
      </c>
      <c r="E81" s="24"/>
      <c r="F81" s="25"/>
      <c r="G81" s="25"/>
      <c r="H81" s="25"/>
      <c r="I81" s="25"/>
      <c r="J81" s="25"/>
      <c r="K81" s="25"/>
      <c r="L81" s="25"/>
      <c r="M81" s="26"/>
      <c r="N81" s="25"/>
      <c r="O81" s="26"/>
      <c r="P81" s="27"/>
      <c r="Q81" s="25"/>
      <c r="R81" s="25"/>
      <c r="S81" s="25"/>
      <c r="T81" s="25"/>
      <c r="U81" s="31">
        <f>SUM(E81:T81)</f>
        <v>0</v>
      </c>
      <c r="V81" s="56"/>
    </row>
    <row r="82" spans="2:21" ht="3.75" customHeight="1">
      <c r="B82" s="17"/>
      <c r="C82" s="18"/>
      <c r="D82" s="18"/>
      <c r="E82" s="49">
        <f>COUNT(E80)-COUNT(E81)</f>
        <v>1</v>
      </c>
      <c r="F82" s="49">
        <f aca="true" t="shared" si="19" ref="F82:T82">COUNT(F80)-COUNT(F81)</f>
        <v>1</v>
      </c>
      <c r="G82" s="49">
        <f t="shared" si="19"/>
        <v>0</v>
      </c>
      <c r="H82" s="49">
        <f t="shared" si="19"/>
        <v>0</v>
      </c>
      <c r="I82" s="49">
        <f t="shared" si="19"/>
        <v>0</v>
      </c>
      <c r="J82" s="49">
        <f t="shared" si="19"/>
        <v>0</v>
      </c>
      <c r="K82" s="49">
        <f t="shared" si="19"/>
        <v>0</v>
      </c>
      <c r="L82" s="49">
        <f t="shared" si="19"/>
        <v>0</v>
      </c>
      <c r="M82" s="49">
        <f t="shared" si="19"/>
        <v>0</v>
      </c>
      <c r="N82" s="49">
        <f t="shared" si="19"/>
        <v>0</v>
      </c>
      <c r="O82" s="49">
        <f t="shared" si="19"/>
        <v>0</v>
      </c>
      <c r="P82" s="49">
        <f t="shared" si="19"/>
        <v>0</v>
      </c>
      <c r="Q82" s="49">
        <f t="shared" si="19"/>
        <v>0</v>
      </c>
      <c r="R82" s="49">
        <f t="shared" si="19"/>
        <v>0</v>
      </c>
      <c r="S82" s="49">
        <f t="shared" si="19"/>
        <v>0</v>
      </c>
      <c r="T82" s="49">
        <f t="shared" si="19"/>
        <v>0</v>
      </c>
      <c r="U82" s="49">
        <f>SUM(E82:T82)</f>
        <v>2</v>
      </c>
    </row>
    <row r="83" spans="1:21" ht="12" customHeight="1">
      <c r="A83" s="56">
        <v>21</v>
      </c>
      <c r="B83" s="4"/>
      <c r="C83" s="6"/>
      <c r="D83" s="6" t="s">
        <v>38</v>
      </c>
      <c r="E83" s="34" t="s">
        <v>40</v>
      </c>
      <c r="F83" s="34" t="s">
        <v>44</v>
      </c>
      <c r="G83" s="34" t="s">
        <v>50</v>
      </c>
      <c r="H83" s="25"/>
      <c r="I83" s="25"/>
      <c r="J83" s="25"/>
      <c r="K83" s="25"/>
      <c r="L83" s="25"/>
      <c r="M83" s="26"/>
      <c r="N83" s="25"/>
      <c r="O83" s="26"/>
      <c r="P83" s="27"/>
      <c r="Q83" s="25"/>
      <c r="R83" s="25"/>
      <c r="S83" s="25"/>
      <c r="T83" s="25"/>
      <c r="U83" s="27">
        <f>MIN(H83,I83,J83,K83,L83,M83,N83,O83,P83,Q83,R83,S83,T83)</f>
        <v>0</v>
      </c>
    </row>
    <row r="84" spans="1:22" ht="12" customHeight="1">
      <c r="A84" s="56"/>
      <c r="B84" s="4" t="e">
        <f>KARTICA!A24</f>
        <v>#REF!</v>
      </c>
      <c r="C84" s="6" t="s">
        <v>18</v>
      </c>
      <c r="D84" s="6" t="s">
        <v>36</v>
      </c>
      <c r="E84" s="47">
        <v>39042</v>
      </c>
      <c r="F84" s="37">
        <v>9711.81</v>
      </c>
      <c r="G84" s="37">
        <v>14995.66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>
        <f>SUM(E84:T84)</f>
        <v>63749.47</v>
      </c>
      <c r="V84" s="57" t="str">
        <f>IF(U84-U85=0,"-",U84-U85)</f>
        <v>-</v>
      </c>
    </row>
    <row r="85" spans="1:22" ht="12" customHeight="1">
      <c r="A85" s="56"/>
      <c r="B85" s="4"/>
      <c r="C85" s="6"/>
      <c r="D85" s="6" t="s">
        <v>37</v>
      </c>
      <c r="E85" s="47">
        <v>39042</v>
      </c>
      <c r="F85" s="37">
        <v>9711.81</v>
      </c>
      <c r="G85" s="37">
        <v>14995.66</v>
      </c>
      <c r="H85" s="25"/>
      <c r="I85" s="25"/>
      <c r="J85" s="25"/>
      <c r="K85" s="25"/>
      <c r="L85" s="25"/>
      <c r="M85" s="26"/>
      <c r="N85" s="25"/>
      <c r="O85" s="26"/>
      <c r="P85" s="27"/>
      <c r="Q85" s="25"/>
      <c r="R85" s="25"/>
      <c r="S85" s="25"/>
      <c r="T85" s="25"/>
      <c r="U85" s="31">
        <f>SUM(E85:T85)</f>
        <v>63749.47</v>
      </c>
      <c r="V85" s="56"/>
    </row>
    <row r="86" spans="2:21" ht="3.75" customHeight="1">
      <c r="B86" s="17"/>
      <c r="C86" s="18"/>
      <c r="D86" s="18"/>
      <c r="E86" s="28"/>
      <c r="F86" s="29"/>
      <c r="G86" s="29"/>
      <c r="H86" s="49">
        <f>COUNT(H84)-COUNT(H85)</f>
        <v>0</v>
      </c>
      <c r="I86" s="49">
        <f aca="true" t="shared" si="20" ref="I86:T86">COUNT(I84)-COUNT(I85)</f>
        <v>0</v>
      </c>
      <c r="J86" s="49">
        <f t="shared" si="20"/>
        <v>0</v>
      </c>
      <c r="K86" s="49">
        <f t="shared" si="20"/>
        <v>0</v>
      </c>
      <c r="L86" s="49">
        <f t="shared" si="20"/>
        <v>0</v>
      </c>
      <c r="M86" s="49">
        <f t="shared" si="20"/>
        <v>0</v>
      </c>
      <c r="N86" s="49">
        <f t="shared" si="20"/>
        <v>0</v>
      </c>
      <c r="O86" s="49">
        <f t="shared" si="20"/>
        <v>0</v>
      </c>
      <c r="P86" s="49">
        <f t="shared" si="20"/>
        <v>0</v>
      </c>
      <c r="Q86" s="49">
        <f t="shared" si="20"/>
        <v>0</v>
      </c>
      <c r="R86" s="49">
        <f t="shared" si="20"/>
        <v>0</v>
      </c>
      <c r="S86" s="49">
        <f t="shared" si="20"/>
        <v>0</v>
      </c>
      <c r="T86" s="49">
        <f t="shared" si="20"/>
        <v>0</v>
      </c>
      <c r="U86" s="49">
        <f>SUM(H86:T86)</f>
        <v>0</v>
      </c>
    </row>
    <row r="87" spans="1:21" ht="12" customHeight="1">
      <c r="A87" s="56">
        <v>22</v>
      </c>
      <c r="B87" s="4"/>
      <c r="C87" s="6"/>
      <c r="D87" s="6" t="s">
        <v>38</v>
      </c>
      <c r="E87" s="34" t="s">
        <v>49</v>
      </c>
      <c r="F87" s="25"/>
      <c r="G87" s="25"/>
      <c r="H87" s="25"/>
      <c r="I87" s="25"/>
      <c r="J87" s="25"/>
      <c r="K87" s="25"/>
      <c r="L87" s="25"/>
      <c r="M87" s="26"/>
      <c r="N87" s="25"/>
      <c r="O87" s="26"/>
      <c r="P87" s="27"/>
      <c r="Q87" s="25"/>
      <c r="R87" s="25"/>
      <c r="S87" s="25"/>
      <c r="T87" s="25"/>
      <c r="U87" s="27">
        <f>MIN(F87,G87,H87,I87,J87,K87,L87,M87,N87,O87,P87,Q87,R87,S87,T87)</f>
        <v>0</v>
      </c>
    </row>
    <row r="88" spans="1:22" ht="12" customHeight="1">
      <c r="A88" s="56"/>
      <c r="B88" s="4" t="e">
        <f>KARTICA!A25</f>
        <v>#REF!</v>
      </c>
      <c r="C88" s="6" t="s">
        <v>19</v>
      </c>
      <c r="D88" s="6" t="s">
        <v>36</v>
      </c>
      <c r="E88" s="37">
        <v>13878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>
        <f>SUM(E88:T88)</f>
        <v>13878</v>
      </c>
      <c r="V88" s="57" t="str">
        <f>IF(U88-U89=0,"-",U88-U89)</f>
        <v>-</v>
      </c>
    </row>
    <row r="89" spans="1:22" ht="12" customHeight="1">
      <c r="A89" s="56"/>
      <c r="B89" s="4"/>
      <c r="C89" s="6"/>
      <c r="D89" s="6" t="s">
        <v>37</v>
      </c>
      <c r="E89" s="37">
        <v>13878</v>
      </c>
      <c r="F89" s="25"/>
      <c r="G89" s="25"/>
      <c r="H89" s="25"/>
      <c r="I89" s="25"/>
      <c r="J89" s="25"/>
      <c r="K89" s="25"/>
      <c r="L89" s="25"/>
      <c r="M89" s="26"/>
      <c r="N89" s="25"/>
      <c r="O89" s="26"/>
      <c r="P89" s="27"/>
      <c r="Q89" s="25"/>
      <c r="R89" s="25"/>
      <c r="S89" s="25"/>
      <c r="T89" s="25"/>
      <c r="U89" s="31">
        <f>SUM(E89:T89)</f>
        <v>13878</v>
      </c>
      <c r="V89" s="56"/>
    </row>
    <row r="90" spans="2:21" ht="3.75" customHeight="1">
      <c r="B90" s="17"/>
      <c r="C90" s="18"/>
      <c r="D90" s="18"/>
      <c r="E90" s="28"/>
      <c r="F90" s="49">
        <f>COUNT(F88)-COUNT(F89)</f>
        <v>0</v>
      </c>
      <c r="G90" s="49">
        <f aca="true" t="shared" si="21" ref="G90:T90">COUNT(G88)-COUNT(G89)</f>
        <v>0</v>
      </c>
      <c r="H90" s="49">
        <f t="shared" si="21"/>
        <v>0</v>
      </c>
      <c r="I90" s="49">
        <f t="shared" si="21"/>
        <v>0</v>
      </c>
      <c r="J90" s="49">
        <f t="shared" si="21"/>
        <v>0</v>
      </c>
      <c r="K90" s="49">
        <f t="shared" si="21"/>
        <v>0</v>
      </c>
      <c r="L90" s="49">
        <f t="shared" si="21"/>
        <v>0</v>
      </c>
      <c r="M90" s="49">
        <f t="shared" si="21"/>
        <v>0</v>
      </c>
      <c r="N90" s="49">
        <f t="shared" si="21"/>
        <v>0</v>
      </c>
      <c r="O90" s="49">
        <f t="shared" si="21"/>
        <v>0</v>
      </c>
      <c r="P90" s="49">
        <f t="shared" si="21"/>
        <v>0</v>
      </c>
      <c r="Q90" s="49">
        <f t="shared" si="21"/>
        <v>0</v>
      </c>
      <c r="R90" s="49">
        <f t="shared" si="21"/>
        <v>0</v>
      </c>
      <c r="S90" s="49">
        <f t="shared" si="21"/>
        <v>0</v>
      </c>
      <c r="T90" s="49">
        <f t="shared" si="21"/>
        <v>0</v>
      </c>
      <c r="U90" s="49">
        <f>SUM(F90:T90)</f>
        <v>0</v>
      </c>
    </row>
    <row r="91" spans="1:21" ht="12" customHeight="1">
      <c r="A91" s="56">
        <v>23</v>
      </c>
      <c r="B91" s="4"/>
      <c r="C91" s="6"/>
      <c r="D91" s="6" t="s">
        <v>38</v>
      </c>
      <c r="E91" s="34" t="s">
        <v>45</v>
      </c>
      <c r="F91" s="41">
        <v>39562</v>
      </c>
      <c r="G91" s="25"/>
      <c r="H91" s="25"/>
      <c r="I91" s="25"/>
      <c r="J91" s="25"/>
      <c r="K91" s="25"/>
      <c r="L91" s="25"/>
      <c r="M91" s="26"/>
      <c r="N91" s="25"/>
      <c r="O91" s="26"/>
      <c r="P91" s="27"/>
      <c r="Q91" s="25"/>
      <c r="R91" s="25"/>
      <c r="S91" s="25"/>
      <c r="T91" s="25"/>
      <c r="U91" s="27">
        <f>MIN(G91,H91,I91,J91,K91,L91,M91,N91,O91,P91,Q91,R91,S91,T91)</f>
        <v>0</v>
      </c>
    </row>
    <row r="92" spans="1:22" ht="12" customHeight="1">
      <c r="A92" s="56"/>
      <c r="B92" s="4" t="e">
        <f>KARTICA!A26</f>
        <v>#REF!</v>
      </c>
      <c r="C92" s="6" t="s">
        <v>23</v>
      </c>
      <c r="D92" s="6" t="s">
        <v>36</v>
      </c>
      <c r="E92" s="37">
        <v>27828</v>
      </c>
      <c r="F92" s="37">
        <v>26010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>
        <f>SUM(E92:T92)</f>
        <v>53838</v>
      </c>
      <c r="V92" s="57" t="str">
        <f>IF(U92-U93=0,"-",U92-U93)</f>
        <v>-</v>
      </c>
    </row>
    <row r="93" spans="1:22" ht="12" customHeight="1">
      <c r="A93" s="56"/>
      <c r="B93" s="4"/>
      <c r="C93" s="6"/>
      <c r="D93" s="6" t="s">
        <v>37</v>
      </c>
      <c r="E93" s="37">
        <v>27828</v>
      </c>
      <c r="F93" s="48">
        <v>26010</v>
      </c>
      <c r="G93" s="25"/>
      <c r="H93" s="25"/>
      <c r="I93" s="25"/>
      <c r="J93" s="25"/>
      <c r="K93" s="25"/>
      <c r="L93" s="25"/>
      <c r="M93" s="26"/>
      <c r="N93" s="25"/>
      <c r="O93" s="26"/>
      <c r="P93" s="27"/>
      <c r="Q93" s="25"/>
      <c r="R93" s="25"/>
      <c r="S93" s="25"/>
      <c r="T93" s="25"/>
      <c r="U93" s="31">
        <f>SUM(E93:T93)</f>
        <v>53838</v>
      </c>
      <c r="V93" s="56"/>
    </row>
    <row r="94" spans="2:21" ht="3.75" customHeight="1">
      <c r="B94" s="17"/>
      <c r="C94" s="18"/>
      <c r="D94" s="18"/>
      <c r="E94" s="28"/>
      <c r="F94" s="29"/>
      <c r="G94" s="49">
        <f>COUNT(G92)-COUNT(G93)</f>
        <v>0</v>
      </c>
      <c r="H94" s="49">
        <f aca="true" t="shared" si="22" ref="H94:T94">COUNT(H92)-COUNT(H93)</f>
        <v>0</v>
      </c>
      <c r="I94" s="49">
        <f t="shared" si="22"/>
        <v>0</v>
      </c>
      <c r="J94" s="49">
        <f t="shared" si="22"/>
        <v>0</v>
      </c>
      <c r="K94" s="49">
        <f t="shared" si="22"/>
        <v>0</v>
      </c>
      <c r="L94" s="49">
        <f t="shared" si="22"/>
        <v>0</v>
      </c>
      <c r="M94" s="49">
        <f t="shared" si="22"/>
        <v>0</v>
      </c>
      <c r="N94" s="49">
        <f t="shared" si="22"/>
        <v>0</v>
      </c>
      <c r="O94" s="49">
        <f t="shared" si="22"/>
        <v>0</v>
      </c>
      <c r="P94" s="49">
        <f t="shared" si="22"/>
        <v>0</v>
      </c>
      <c r="Q94" s="49">
        <f t="shared" si="22"/>
        <v>0</v>
      </c>
      <c r="R94" s="49">
        <f t="shared" si="22"/>
        <v>0</v>
      </c>
      <c r="S94" s="49">
        <f t="shared" si="22"/>
        <v>0</v>
      </c>
      <c r="T94" s="49">
        <f t="shared" si="22"/>
        <v>0</v>
      </c>
      <c r="U94" s="49">
        <f>SUM(G94:T94)</f>
        <v>0</v>
      </c>
    </row>
    <row r="95" spans="1:21" ht="12" customHeight="1">
      <c r="A95" s="56">
        <v>24</v>
      </c>
      <c r="B95" s="4"/>
      <c r="C95" s="6"/>
      <c r="D95" s="6" t="s">
        <v>38</v>
      </c>
      <c r="E95" s="34" t="s">
        <v>44</v>
      </c>
      <c r="F95" s="25"/>
      <c r="G95" s="25"/>
      <c r="H95" s="25"/>
      <c r="I95" s="25"/>
      <c r="J95" s="25"/>
      <c r="K95" s="25"/>
      <c r="L95" s="25"/>
      <c r="M95" s="26"/>
      <c r="N95" s="25"/>
      <c r="O95" s="26"/>
      <c r="P95" s="27"/>
      <c r="Q95" s="25"/>
      <c r="R95" s="25"/>
      <c r="S95" s="25"/>
      <c r="T95" s="25"/>
      <c r="U95" s="27">
        <f>MIN(F95,G95,H95,I95,J95,K95,L95,M95,N95,O95,P95,Q95,R95,S95,T95)</f>
        <v>0</v>
      </c>
    </row>
    <row r="96" spans="1:22" ht="12" customHeight="1">
      <c r="A96" s="56"/>
      <c r="B96" s="4" t="e">
        <f>KARTICA!A27</f>
        <v>#REF!</v>
      </c>
      <c r="C96" s="6" t="s">
        <v>20</v>
      </c>
      <c r="D96" s="6" t="s">
        <v>36</v>
      </c>
      <c r="E96" s="37">
        <v>8974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>
        <f>SUM(E96:T96)</f>
        <v>8974</v>
      </c>
      <c r="V96" s="57" t="str">
        <f>IF(U96-U97=0,"-",U96-U97)</f>
        <v>-</v>
      </c>
    </row>
    <row r="97" spans="1:22" ht="12" customHeight="1">
      <c r="A97" s="56"/>
      <c r="B97" s="4"/>
      <c r="C97" s="6"/>
      <c r="D97" s="6" t="s">
        <v>37</v>
      </c>
      <c r="E97" s="37">
        <v>8974</v>
      </c>
      <c r="F97" s="25"/>
      <c r="G97" s="25"/>
      <c r="H97" s="25"/>
      <c r="I97" s="25"/>
      <c r="J97" s="25"/>
      <c r="K97" s="25"/>
      <c r="L97" s="25"/>
      <c r="M97" s="26"/>
      <c r="N97" s="25"/>
      <c r="O97" s="26"/>
      <c r="P97" s="27"/>
      <c r="Q97" s="25"/>
      <c r="R97" s="25"/>
      <c r="S97" s="25"/>
      <c r="T97" s="25"/>
      <c r="U97" s="31">
        <f>SUM(E97:T97)</f>
        <v>8974</v>
      </c>
      <c r="V97" s="56"/>
    </row>
    <row r="98" spans="2:21" ht="3.75" customHeight="1">
      <c r="B98" s="17"/>
      <c r="C98" s="18"/>
      <c r="D98" s="18"/>
      <c r="E98" s="28"/>
      <c r="F98" s="49">
        <f>COUNT(F96)-COUNT(F97)</f>
        <v>0</v>
      </c>
      <c r="G98" s="49">
        <f aca="true" t="shared" si="23" ref="G98:T98">COUNT(G96)-COUNT(G97)</f>
        <v>0</v>
      </c>
      <c r="H98" s="49">
        <f t="shared" si="23"/>
        <v>0</v>
      </c>
      <c r="I98" s="49">
        <f t="shared" si="23"/>
        <v>0</v>
      </c>
      <c r="J98" s="49">
        <f t="shared" si="23"/>
        <v>0</v>
      </c>
      <c r="K98" s="49">
        <f t="shared" si="23"/>
        <v>0</v>
      </c>
      <c r="L98" s="49">
        <f t="shared" si="23"/>
        <v>0</v>
      </c>
      <c r="M98" s="49">
        <f t="shared" si="23"/>
        <v>0</v>
      </c>
      <c r="N98" s="49">
        <f t="shared" si="23"/>
        <v>0</v>
      </c>
      <c r="O98" s="49">
        <f t="shared" si="23"/>
        <v>0</v>
      </c>
      <c r="P98" s="49">
        <f t="shared" si="23"/>
        <v>0</v>
      </c>
      <c r="Q98" s="49">
        <f t="shared" si="23"/>
        <v>0</v>
      </c>
      <c r="R98" s="49">
        <f t="shared" si="23"/>
        <v>0</v>
      </c>
      <c r="S98" s="49">
        <f t="shared" si="23"/>
        <v>0</v>
      </c>
      <c r="T98" s="49">
        <f t="shared" si="23"/>
        <v>0</v>
      </c>
      <c r="U98" s="49">
        <f>SUM(F98:T98)</f>
        <v>0</v>
      </c>
    </row>
    <row r="99" spans="1:21" ht="12" customHeight="1">
      <c r="A99" s="56">
        <v>25</v>
      </c>
      <c r="B99" s="4"/>
      <c r="C99" s="6"/>
      <c r="D99" s="6" t="s">
        <v>38</v>
      </c>
      <c r="E99" s="41">
        <v>39521</v>
      </c>
      <c r="F99" s="25"/>
      <c r="G99" s="25"/>
      <c r="H99" s="25"/>
      <c r="I99" s="25"/>
      <c r="J99" s="25"/>
      <c r="K99" s="25"/>
      <c r="L99" s="25"/>
      <c r="M99" s="26"/>
      <c r="N99" s="25"/>
      <c r="O99" s="26"/>
      <c r="P99" s="27"/>
      <c r="Q99" s="25"/>
      <c r="R99" s="25"/>
      <c r="S99" s="25"/>
      <c r="T99" s="25"/>
      <c r="U99" s="27">
        <f>MIN(E99,F99,G99,H99,I99,J99,K99,L99,M99,N99,O99,P99,Q99,R99,S99,T99)</f>
        <v>39521</v>
      </c>
    </row>
    <row r="100" spans="1:22" ht="12" customHeight="1">
      <c r="A100" s="56"/>
      <c r="B100" s="10" t="e">
        <f>KARTICA!A28</f>
        <v>#REF!</v>
      </c>
      <c r="C100" s="6" t="s">
        <v>21</v>
      </c>
      <c r="D100" s="6" t="s">
        <v>36</v>
      </c>
      <c r="E100" s="35">
        <v>4662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>
        <f>SUM(E100:T100)</f>
        <v>4662</v>
      </c>
      <c r="V100" s="57">
        <f>IF(U100-U101=0,"-",U100-U101)</f>
        <v>4662</v>
      </c>
    </row>
    <row r="101" spans="1:22" ht="12" customHeight="1">
      <c r="A101" s="56"/>
      <c r="B101" s="5"/>
      <c r="C101" s="6"/>
      <c r="D101" s="6" t="s">
        <v>37</v>
      </c>
      <c r="E101" s="24"/>
      <c r="F101" s="25"/>
      <c r="G101" s="25"/>
      <c r="H101" s="25"/>
      <c r="I101" s="25"/>
      <c r="J101" s="25"/>
      <c r="K101" s="25"/>
      <c r="L101" s="25"/>
      <c r="M101" s="26"/>
      <c r="N101" s="25"/>
      <c r="O101" s="26"/>
      <c r="P101" s="27"/>
      <c r="Q101" s="25"/>
      <c r="R101" s="25"/>
      <c r="S101" s="25"/>
      <c r="T101" s="25"/>
      <c r="U101" s="31">
        <f>SUM(E101:T101)</f>
        <v>0</v>
      </c>
      <c r="V101" s="56"/>
    </row>
    <row r="102" spans="2:21" ht="3.75" customHeight="1">
      <c r="B102" s="20"/>
      <c r="C102" s="18"/>
      <c r="D102" s="18"/>
      <c r="E102" s="49">
        <f>COUNT(E100)-COUNT(E101)</f>
        <v>1</v>
      </c>
      <c r="F102" s="49">
        <f aca="true" t="shared" si="24" ref="F102:T102">COUNT(F100)-COUNT(F101)</f>
        <v>0</v>
      </c>
      <c r="G102" s="49">
        <f t="shared" si="24"/>
        <v>0</v>
      </c>
      <c r="H102" s="49">
        <f t="shared" si="24"/>
        <v>0</v>
      </c>
      <c r="I102" s="49">
        <f t="shared" si="24"/>
        <v>0</v>
      </c>
      <c r="J102" s="49">
        <f t="shared" si="24"/>
        <v>0</v>
      </c>
      <c r="K102" s="49">
        <f t="shared" si="24"/>
        <v>0</v>
      </c>
      <c r="L102" s="49">
        <f t="shared" si="24"/>
        <v>0</v>
      </c>
      <c r="M102" s="49">
        <f t="shared" si="24"/>
        <v>0</v>
      </c>
      <c r="N102" s="49">
        <f t="shared" si="24"/>
        <v>0</v>
      </c>
      <c r="O102" s="49">
        <f t="shared" si="24"/>
        <v>0</v>
      </c>
      <c r="P102" s="49">
        <f t="shared" si="24"/>
        <v>0</v>
      </c>
      <c r="Q102" s="49">
        <f t="shared" si="24"/>
        <v>0</v>
      </c>
      <c r="R102" s="49">
        <f t="shared" si="24"/>
        <v>0</v>
      </c>
      <c r="S102" s="49">
        <f t="shared" si="24"/>
        <v>0</v>
      </c>
      <c r="T102" s="49">
        <f t="shared" si="24"/>
        <v>0</v>
      </c>
      <c r="U102" s="49">
        <f>SUM(E102:T102)</f>
        <v>1</v>
      </c>
    </row>
    <row r="103" spans="1:21" ht="12" customHeight="1">
      <c r="A103" s="56">
        <v>26</v>
      </c>
      <c r="B103" s="5"/>
      <c r="C103" s="6"/>
      <c r="D103" s="6" t="s">
        <v>38</v>
      </c>
      <c r="E103" s="41">
        <v>39567</v>
      </c>
      <c r="F103" s="25"/>
      <c r="G103" s="25"/>
      <c r="H103" s="25"/>
      <c r="I103" s="25"/>
      <c r="J103" s="25"/>
      <c r="K103" s="25"/>
      <c r="L103" s="25"/>
      <c r="M103" s="26"/>
      <c r="N103" s="25"/>
      <c r="O103" s="26"/>
      <c r="P103" s="27"/>
      <c r="Q103" s="25"/>
      <c r="R103" s="25"/>
      <c r="S103" s="25"/>
      <c r="T103" s="25"/>
      <c r="U103" s="27">
        <f>MIN(E103,F103,G103,H103,I103,J103,K103,L103,M103,N103,O103,P103,Q103,R103,S103,T103)</f>
        <v>39567</v>
      </c>
    </row>
    <row r="104" spans="1:22" ht="12" customHeight="1">
      <c r="A104" s="56"/>
      <c r="B104" s="4" t="e">
        <f>KARTICA!A29</f>
        <v>#REF!</v>
      </c>
      <c r="C104" s="6" t="s">
        <v>27</v>
      </c>
      <c r="D104" s="6" t="s">
        <v>36</v>
      </c>
      <c r="E104" s="35">
        <v>3228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>
        <f>SUM(E104:T104)</f>
        <v>3228</v>
      </c>
      <c r="V104" s="57">
        <f>IF(U104-U105=0,"-",U104-U105)</f>
        <v>3228</v>
      </c>
    </row>
    <row r="105" spans="1:22" ht="12" customHeight="1">
      <c r="A105" s="56"/>
      <c r="B105" s="4"/>
      <c r="C105" s="6"/>
      <c r="D105" s="6" t="s">
        <v>37</v>
      </c>
      <c r="E105" s="24"/>
      <c r="F105" s="25"/>
      <c r="G105" s="25"/>
      <c r="H105" s="25"/>
      <c r="I105" s="25"/>
      <c r="J105" s="25"/>
      <c r="K105" s="25"/>
      <c r="L105" s="25"/>
      <c r="M105" s="26"/>
      <c r="N105" s="25"/>
      <c r="O105" s="26"/>
      <c r="P105" s="27"/>
      <c r="Q105" s="25"/>
      <c r="R105" s="25"/>
      <c r="S105" s="25"/>
      <c r="T105" s="25"/>
      <c r="U105" s="31">
        <f>SUM(E105:T105)</f>
        <v>0</v>
      </c>
      <c r="V105" s="56"/>
    </row>
    <row r="106" spans="2:21" ht="3.75" customHeight="1">
      <c r="B106" s="17"/>
      <c r="C106" s="18"/>
      <c r="D106" s="18"/>
      <c r="E106" s="29">
        <f>COUNT(E104)</f>
        <v>1</v>
      </c>
      <c r="F106" s="29">
        <f aca="true" t="shared" si="25" ref="F106:T106">COUNT(F104)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  <c r="R106" s="29">
        <f t="shared" si="25"/>
        <v>0</v>
      </c>
      <c r="S106" s="29">
        <f t="shared" si="25"/>
        <v>0</v>
      </c>
      <c r="T106" s="29">
        <f t="shared" si="25"/>
        <v>0</v>
      </c>
      <c r="U106" s="49">
        <f>SUM(E106:T106)</f>
        <v>1</v>
      </c>
    </row>
    <row r="107" spans="1:21" ht="12" customHeight="1">
      <c r="A107" s="56">
        <v>27</v>
      </c>
      <c r="B107" s="4"/>
      <c r="C107" s="6"/>
      <c r="D107" s="6" t="s">
        <v>38</v>
      </c>
      <c r="E107" s="34" t="s">
        <v>47</v>
      </c>
      <c r="F107" s="34" t="s">
        <v>47</v>
      </c>
      <c r="G107" s="34" t="s">
        <v>47</v>
      </c>
      <c r="H107" s="41">
        <v>39580</v>
      </c>
      <c r="I107" s="25"/>
      <c r="J107" s="25"/>
      <c r="K107" s="25"/>
      <c r="L107" s="25"/>
      <c r="M107" s="26"/>
      <c r="N107" s="25"/>
      <c r="O107" s="26"/>
      <c r="P107" s="27"/>
      <c r="Q107" s="25"/>
      <c r="R107" s="25"/>
      <c r="S107" s="25"/>
      <c r="T107" s="25"/>
      <c r="U107" s="27">
        <f>MIN(H107,I107,J107,K107,L107,M107,N107,O107,P107,Q107,R107,S107,T107)</f>
        <v>39580</v>
      </c>
    </row>
    <row r="108" spans="1:22" ht="12" customHeight="1">
      <c r="A108" s="56"/>
      <c r="B108" s="4" t="e">
        <f>KARTICA!A30</f>
        <v>#REF!</v>
      </c>
      <c r="C108" s="6" t="s">
        <v>28</v>
      </c>
      <c r="D108" s="6" t="s">
        <v>36</v>
      </c>
      <c r="E108" s="37">
        <v>35856</v>
      </c>
      <c r="F108" s="37">
        <v>35856</v>
      </c>
      <c r="G108" s="37">
        <v>35856</v>
      </c>
      <c r="H108" s="35">
        <v>5352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>
        <f>SUM(H108:T108)</f>
        <v>5352</v>
      </c>
      <c r="V108" s="57">
        <f>IF(U108-U109=0,"-",U108-U109)</f>
        <v>5352</v>
      </c>
    </row>
    <row r="109" spans="1:22" ht="12" customHeight="1">
      <c r="A109" s="56"/>
      <c r="D109" s="6" t="s">
        <v>37</v>
      </c>
      <c r="E109" s="24"/>
      <c r="F109" s="25"/>
      <c r="G109" s="25"/>
      <c r="H109" s="25"/>
      <c r="I109" s="25"/>
      <c r="J109" s="25"/>
      <c r="K109" s="25"/>
      <c r="L109" s="25"/>
      <c r="M109" s="26"/>
      <c r="N109" s="25"/>
      <c r="O109" s="26"/>
      <c r="P109" s="27"/>
      <c r="Q109" s="25"/>
      <c r="R109" s="25"/>
      <c r="S109" s="25"/>
      <c r="T109" s="25"/>
      <c r="U109" s="31">
        <f>SUM(E109:T109)</f>
        <v>0</v>
      </c>
      <c r="V109" s="56"/>
    </row>
    <row r="110" spans="2:21" ht="3.75" customHeight="1">
      <c r="B110" s="18"/>
      <c r="C110" s="18"/>
      <c r="D110" s="18"/>
      <c r="E110" s="28"/>
      <c r="F110" s="29"/>
      <c r="G110" s="29"/>
      <c r="H110" s="49">
        <f>COUNT(H108)-COUNT(H109)</f>
        <v>1</v>
      </c>
      <c r="I110" s="49">
        <f aca="true" t="shared" si="26" ref="I110:T110">COUNT(I108)-COUNT(I109)</f>
        <v>0</v>
      </c>
      <c r="J110" s="49">
        <f t="shared" si="26"/>
        <v>0</v>
      </c>
      <c r="K110" s="49">
        <f t="shared" si="26"/>
        <v>0</v>
      </c>
      <c r="L110" s="49">
        <f t="shared" si="26"/>
        <v>0</v>
      </c>
      <c r="M110" s="49">
        <f t="shared" si="26"/>
        <v>0</v>
      </c>
      <c r="N110" s="49">
        <f t="shared" si="26"/>
        <v>0</v>
      </c>
      <c r="O110" s="49">
        <f t="shared" si="26"/>
        <v>0</v>
      </c>
      <c r="P110" s="49">
        <f t="shared" si="26"/>
        <v>0</v>
      </c>
      <c r="Q110" s="49">
        <f t="shared" si="26"/>
        <v>0</v>
      </c>
      <c r="R110" s="49">
        <f t="shared" si="26"/>
        <v>0</v>
      </c>
      <c r="S110" s="49">
        <f t="shared" si="26"/>
        <v>0</v>
      </c>
      <c r="T110" s="49">
        <f t="shared" si="26"/>
        <v>0</v>
      </c>
      <c r="U110" s="49">
        <f>SUM(H110:T110)</f>
        <v>1</v>
      </c>
    </row>
    <row r="111" spans="1:21" ht="12" customHeight="1">
      <c r="A111" s="56">
        <v>28</v>
      </c>
      <c r="D111" s="6" t="s">
        <v>38</v>
      </c>
      <c r="E111" s="24"/>
      <c r="F111" s="25"/>
      <c r="G111" s="25"/>
      <c r="H111" s="25"/>
      <c r="I111" s="25"/>
      <c r="J111" s="25"/>
      <c r="K111" s="25"/>
      <c r="L111" s="25"/>
      <c r="M111" s="26"/>
      <c r="N111" s="25"/>
      <c r="O111" s="26"/>
      <c r="P111" s="27"/>
      <c r="Q111" s="25"/>
      <c r="R111" s="25"/>
      <c r="S111" s="25"/>
      <c r="T111" s="25"/>
      <c r="U111" s="27">
        <f>MIN(E111,F111,G111,H111,I111,J111,K111,L111,M111,N111,O111,P111,Q111,R111,S111,T111)</f>
        <v>0</v>
      </c>
    </row>
    <row r="112" spans="1:22" ht="12" customHeight="1">
      <c r="A112" s="56"/>
      <c r="B112" s="4" t="e">
        <f>KARTICA!A31</f>
        <v>#REF!</v>
      </c>
      <c r="C112" s="6" t="s">
        <v>29</v>
      </c>
      <c r="D112" s="6" t="s">
        <v>36</v>
      </c>
      <c r="E112" s="32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>
        <f>SUM(E112:T112)</f>
        <v>0</v>
      </c>
      <c r="V112" s="57" t="str">
        <f>IF(U112-U113=0,"-",U112-U113)</f>
        <v>-</v>
      </c>
    </row>
    <row r="113" spans="1:22" ht="12" customHeight="1">
      <c r="A113" s="56"/>
      <c r="B113" s="8"/>
      <c r="C113" s="8"/>
      <c r="D113" s="6" t="s">
        <v>37</v>
      </c>
      <c r="E113" s="25"/>
      <c r="F113" s="25"/>
      <c r="G113" s="25"/>
      <c r="H113" s="25"/>
      <c r="I113" s="25"/>
      <c r="J113" s="25"/>
      <c r="K113" s="25"/>
      <c r="L113" s="25"/>
      <c r="M113" s="26"/>
      <c r="N113" s="25"/>
      <c r="O113" s="26"/>
      <c r="P113" s="27"/>
      <c r="Q113" s="25"/>
      <c r="R113" s="25"/>
      <c r="S113" s="25"/>
      <c r="T113" s="25"/>
      <c r="U113" s="31">
        <f>SUM(E113:T113)</f>
        <v>0</v>
      </c>
      <c r="V113" s="56"/>
    </row>
    <row r="114" spans="2:21" ht="15" customHeight="1" hidden="1">
      <c r="B114" s="19"/>
      <c r="C114" s="19"/>
      <c r="D114" s="19"/>
      <c r="E114" s="49">
        <f>COUNT(E112)-COUNT(E113)</f>
        <v>0</v>
      </c>
      <c r="F114" s="49">
        <f aca="true" t="shared" si="27" ref="F114:T114">COUNT(F112)-COUNT(F113)</f>
        <v>0</v>
      </c>
      <c r="G114" s="49">
        <f t="shared" si="27"/>
        <v>0</v>
      </c>
      <c r="H114" s="49">
        <f t="shared" si="27"/>
        <v>0</v>
      </c>
      <c r="I114" s="49">
        <f t="shared" si="27"/>
        <v>0</v>
      </c>
      <c r="J114" s="49">
        <f t="shared" si="27"/>
        <v>0</v>
      </c>
      <c r="K114" s="49">
        <f t="shared" si="27"/>
        <v>0</v>
      </c>
      <c r="L114" s="49">
        <f t="shared" si="27"/>
        <v>0</v>
      </c>
      <c r="M114" s="49">
        <f t="shared" si="27"/>
        <v>0</v>
      </c>
      <c r="N114" s="49">
        <f t="shared" si="27"/>
        <v>0</v>
      </c>
      <c r="O114" s="49">
        <f t="shared" si="27"/>
        <v>0</v>
      </c>
      <c r="P114" s="49">
        <f t="shared" si="27"/>
        <v>0</v>
      </c>
      <c r="Q114" s="49">
        <f t="shared" si="27"/>
        <v>0</v>
      </c>
      <c r="R114" s="49">
        <f t="shared" si="27"/>
        <v>0</v>
      </c>
      <c r="S114" s="49">
        <f t="shared" si="27"/>
        <v>0</v>
      </c>
      <c r="T114" s="49">
        <f t="shared" si="27"/>
        <v>0</v>
      </c>
      <c r="U114" s="49">
        <f>SUM(E114:T114)</f>
        <v>0</v>
      </c>
    </row>
    <row r="115" spans="1:21" ht="12" customHeight="1" hidden="1">
      <c r="A115" s="56">
        <v>29</v>
      </c>
      <c r="D115" s="6" t="s">
        <v>38</v>
      </c>
      <c r="E115" s="24"/>
      <c r="F115" s="25"/>
      <c r="G115" s="25"/>
      <c r="H115" s="25"/>
      <c r="I115" s="25"/>
      <c r="J115" s="25"/>
      <c r="K115" s="25"/>
      <c r="L115" s="25"/>
      <c r="M115" s="26"/>
      <c r="N115" s="25"/>
      <c r="O115" s="26"/>
      <c r="P115" s="27"/>
      <c r="Q115" s="25"/>
      <c r="R115" s="25"/>
      <c r="S115" s="25"/>
      <c r="T115" s="25"/>
      <c r="U115" s="27">
        <f>MIN(E115,F115,G115,H115,I115,J115,K115,L115,M115,N115,O115,P115,Q115,R115,S115,T115)</f>
        <v>0</v>
      </c>
    </row>
    <row r="116" spans="1:22" ht="12" customHeight="1" hidden="1">
      <c r="A116" s="56"/>
      <c r="B116" s="4">
        <f>KARTICA!A36</f>
        <v>0</v>
      </c>
      <c r="C116" s="6"/>
      <c r="D116" s="6" t="s">
        <v>36</v>
      </c>
      <c r="E116" s="3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>
        <f>SUM(E116:T116)</f>
        <v>0</v>
      </c>
      <c r="V116" s="57" t="str">
        <f>IF(U116-U117=0,"-",U116-U117)</f>
        <v>-</v>
      </c>
    </row>
    <row r="117" spans="1:22" ht="12" customHeight="1" hidden="1">
      <c r="A117" s="56"/>
      <c r="B117" s="8"/>
      <c r="C117" s="8"/>
      <c r="D117" s="6" t="s">
        <v>37</v>
      </c>
      <c r="E117" s="25"/>
      <c r="F117" s="25"/>
      <c r="G117" s="25"/>
      <c r="H117" s="25"/>
      <c r="I117" s="25"/>
      <c r="J117" s="25"/>
      <c r="K117" s="25"/>
      <c r="L117" s="25"/>
      <c r="M117" s="26"/>
      <c r="N117" s="25"/>
      <c r="O117" s="26"/>
      <c r="P117" s="27"/>
      <c r="Q117" s="25"/>
      <c r="R117" s="25"/>
      <c r="S117" s="25"/>
      <c r="T117" s="25"/>
      <c r="U117" s="31">
        <f>SUM(E117:T117)</f>
        <v>0</v>
      </c>
      <c r="V117" s="56"/>
    </row>
    <row r="118" spans="2:21" ht="15" customHeight="1" hidden="1">
      <c r="B118" s="19"/>
      <c r="C118" s="19"/>
      <c r="D118" s="19"/>
      <c r="E118" s="49">
        <f>COUNT(E116)-COUNT(E117)</f>
        <v>0</v>
      </c>
      <c r="F118" s="49">
        <f>COUNT(F116)-COUNT(F117)</f>
        <v>0</v>
      </c>
      <c r="G118" s="49">
        <f>COUNT(G116)-COUNT(G117)</f>
        <v>0</v>
      </c>
      <c r="H118" s="49">
        <f>COUNT(H116)-COUNT(H117)</f>
        <v>0</v>
      </c>
      <c r="I118" s="49">
        <f>COUNT(I116)-COUNT(I117)</f>
        <v>0</v>
      </c>
      <c r="J118" s="49">
        <f>COUNT(J116)-COUNT(J117)</f>
        <v>0</v>
      </c>
      <c r="K118" s="49">
        <f>COUNT(K116)-COUNT(K117)</f>
        <v>0</v>
      </c>
      <c r="L118" s="49">
        <f>COUNT(L116)-COUNT(L117)</f>
        <v>0</v>
      </c>
      <c r="M118" s="49">
        <f>COUNT(M116)-COUNT(M117)</f>
        <v>0</v>
      </c>
      <c r="N118" s="49">
        <f>COUNT(N116)-COUNT(N117)</f>
        <v>0</v>
      </c>
      <c r="O118" s="49">
        <f>COUNT(O116)-COUNT(O117)</f>
        <v>0</v>
      </c>
      <c r="P118" s="49">
        <f>COUNT(P116)-COUNT(P117)</f>
        <v>0</v>
      </c>
      <c r="Q118" s="49">
        <f>COUNT(Q116)-COUNT(Q117)</f>
        <v>0</v>
      </c>
      <c r="R118" s="49">
        <f>COUNT(R116)-COUNT(R117)</f>
        <v>0</v>
      </c>
      <c r="S118" s="49">
        <f>COUNT(S116)-COUNT(S117)</f>
        <v>0</v>
      </c>
      <c r="T118" s="49">
        <f>COUNT(T116)-COUNT(T117)</f>
        <v>0</v>
      </c>
      <c r="U118" s="49">
        <f>SUM(E118:T118)</f>
        <v>0</v>
      </c>
    </row>
    <row r="119" spans="1:21" ht="12" customHeight="1" hidden="1">
      <c r="A119" s="56">
        <v>29</v>
      </c>
      <c r="D119" s="6" t="s">
        <v>38</v>
      </c>
      <c r="E119" s="24"/>
      <c r="F119" s="25"/>
      <c r="G119" s="25"/>
      <c r="H119" s="25"/>
      <c r="I119" s="25"/>
      <c r="J119" s="25"/>
      <c r="K119" s="25"/>
      <c r="L119" s="25"/>
      <c r="M119" s="26"/>
      <c r="N119" s="25"/>
      <c r="O119" s="26"/>
      <c r="P119" s="27"/>
      <c r="Q119" s="25"/>
      <c r="R119" s="25"/>
      <c r="S119" s="25"/>
      <c r="T119" s="25"/>
      <c r="U119" s="27">
        <f>MIN(E119,F119,G119,H119,I119,J119,K119,L119,M119,N119,O119,P119,Q119,R119,S119,T119)</f>
        <v>0</v>
      </c>
    </row>
    <row r="120" spans="1:22" ht="12" customHeight="1" hidden="1">
      <c r="A120" s="56"/>
      <c r="B120" s="4">
        <f>KARTICA!A40</f>
        <v>0</v>
      </c>
      <c r="C120" s="6"/>
      <c r="D120" s="6" t="s">
        <v>36</v>
      </c>
      <c r="E120" s="32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>
        <f>SUM(E120:T120)</f>
        <v>0</v>
      </c>
      <c r="V120" s="57" t="str">
        <f>IF(U120-U121=0,"-",U120-U121)</f>
        <v>-</v>
      </c>
    </row>
    <row r="121" spans="1:22" ht="12" customHeight="1" hidden="1">
      <c r="A121" s="56"/>
      <c r="B121" s="8"/>
      <c r="C121" s="8"/>
      <c r="D121" s="6" t="s">
        <v>37</v>
      </c>
      <c r="E121" s="25"/>
      <c r="F121" s="25"/>
      <c r="G121" s="25"/>
      <c r="H121" s="25"/>
      <c r="I121" s="25"/>
      <c r="J121" s="25"/>
      <c r="K121" s="25"/>
      <c r="L121" s="25"/>
      <c r="M121" s="26"/>
      <c r="N121" s="25"/>
      <c r="O121" s="26"/>
      <c r="P121" s="27"/>
      <c r="Q121" s="25"/>
      <c r="R121" s="25"/>
      <c r="S121" s="25"/>
      <c r="T121" s="25"/>
      <c r="U121" s="31">
        <f>SUM(E121:T121)</f>
        <v>0</v>
      </c>
      <c r="V121" s="56"/>
    </row>
    <row r="122" spans="2:21" ht="15" customHeight="1" hidden="1">
      <c r="B122" s="19"/>
      <c r="C122" s="19"/>
      <c r="D122" s="19"/>
      <c r="E122" s="49">
        <f>COUNT(E120)-COUNT(E121)</f>
        <v>0</v>
      </c>
      <c r="F122" s="49">
        <f>COUNT(F120)-COUNT(F121)</f>
        <v>0</v>
      </c>
      <c r="G122" s="49">
        <f>COUNT(G120)-COUNT(G121)</f>
        <v>0</v>
      </c>
      <c r="H122" s="49">
        <f>COUNT(H120)-COUNT(H121)</f>
        <v>0</v>
      </c>
      <c r="I122" s="49">
        <f>COUNT(I120)-COUNT(I121)</f>
        <v>0</v>
      </c>
      <c r="J122" s="49">
        <f>COUNT(J120)-COUNT(J121)</f>
        <v>0</v>
      </c>
      <c r="K122" s="49">
        <f>COUNT(K120)-COUNT(K121)</f>
        <v>0</v>
      </c>
      <c r="L122" s="49">
        <f>COUNT(L120)-COUNT(L121)</f>
        <v>0</v>
      </c>
      <c r="M122" s="49">
        <f>COUNT(M120)-COUNT(M121)</f>
        <v>0</v>
      </c>
      <c r="N122" s="49">
        <f>COUNT(N120)-COUNT(N121)</f>
        <v>0</v>
      </c>
      <c r="O122" s="49">
        <f>COUNT(O120)-COUNT(O121)</f>
        <v>0</v>
      </c>
      <c r="P122" s="49">
        <f>COUNT(P120)-COUNT(P121)</f>
        <v>0</v>
      </c>
      <c r="Q122" s="49">
        <f>COUNT(Q120)-COUNT(Q121)</f>
        <v>0</v>
      </c>
      <c r="R122" s="49">
        <f>COUNT(R120)-COUNT(R121)</f>
        <v>0</v>
      </c>
      <c r="S122" s="49">
        <f>COUNT(S120)-COUNT(S121)</f>
        <v>0</v>
      </c>
      <c r="T122" s="49">
        <f>COUNT(T120)-COUNT(T121)</f>
        <v>0</v>
      </c>
      <c r="U122" s="49">
        <f>SUM(E122:T122)</f>
        <v>0</v>
      </c>
    </row>
    <row r="123" spans="1:21" ht="12" customHeight="1" hidden="1">
      <c r="A123" s="56">
        <v>29</v>
      </c>
      <c r="D123" s="6" t="s">
        <v>38</v>
      </c>
      <c r="E123" s="24"/>
      <c r="F123" s="25"/>
      <c r="G123" s="25"/>
      <c r="H123" s="25"/>
      <c r="I123" s="25"/>
      <c r="J123" s="25"/>
      <c r="K123" s="25"/>
      <c r="L123" s="25"/>
      <c r="M123" s="26"/>
      <c r="N123" s="25"/>
      <c r="O123" s="26"/>
      <c r="P123" s="27"/>
      <c r="Q123" s="25"/>
      <c r="R123" s="25"/>
      <c r="S123" s="25"/>
      <c r="T123" s="25"/>
      <c r="U123" s="27">
        <f>MIN(E123,F123,G123,H123,I123,J123,K123,L123,M123,N123,O123,P123,Q123,R123,S123,T123)</f>
        <v>0</v>
      </c>
    </row>
    <row r="124" spans="1:22" ht="12" customHeight="1" hidden="1">
      <c r="A124" s="56"/>
      <c r="B124" s="4">
        <f>KARTICA!A44</f>
        <v>0</v>
      </c>
      <c r="C124" s="6"/>
      <c r="D124" s="6" t="s">
        <v>36</v>
      </c>
      <c r="E124" s="3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>
        <f>SUM(E124:T124)</f>
        <v>0</v>
      </c>
      <c r="V124" s="57" t="str">
        <f>IF(U124-U125=0,"-",U124-U125)</f>
        <v>-</v>
      </c>
    </row>
    <row r="125" spans="1:22" ht="12" customHeight="1" hidden="1">
      <c r="A125" s="56"/>
      <c r="B125" s="8"/>
      <c r="C125" s="8"/>
      <c r="D125" s="6" t="s">
        <v>37</v>
      </c>
      <c r="E125" s="25"/>
      <c r="F125" s="25"/>
      <c r="G125" s="25"/>
      <c r="H125" s="25"/>
      <c r="I125" s="25"/>
      <c r="J125" s="25"/>
      <c r="K125" s="25"/>
      <c r="L125" s="25"/>
      <c r="M125" s="26"/>
      <c r="N125" s="25"/>
      <c r="O125" s="26"/>
      <c r="P125" s="27"/>
      <c r="Q125" s="25"/>
      <c r="R125" s="25"/>
      <c r="S125" s="25"/>
      <c r="T125" s="25"/>
      <c r="U125" s="31">
        <f>SUM(E125:T125)</f>
        <v>0</v>
      </c>
      <c r="V125" s="56"/>
    </row>
    <row r="126" spans="2:21" ht="15" customHeight="1" hidden="1">
      <c r="B126" s="19"/>
      <c r="C126" s="19"/>
      <c r="D126" s="19"/>
      <c r="E126" s="49">
        <f>COUNT(E124)-COUNT(E125)</f>
        <v>0</v>
      </c>
      <c r="F126" s="49">
        <f>COUNT(F124)-COUNT(F125)</f>
        <v>0</v>
      </c>
      <c r="G126" s="49">
        <f>COUNT(G124)-COUNT(G125)</f>
        <v>0</v>
      </c>
      <c r="H126" s="49">
        <f>COUNT(H124)-COUNT(H125)</f>
        <v>0</v>
      </c>
      <c r="I126" s="49">
        <f>COUNT(I124)-COUNT(I125)</f>
        <v>0</v>
      </c>
      <c r="J126" s="49">
        <f>COUNT(J124)-COUNT(J125)</f>
        <v>0</v>
      </c>
      <c r="K126" s="49">
        <f>COUNT(K124)-COUNT(K125)</f>
        <v>0</v>
      </c>
      <c r="L126" s="49">
        <f>COUNT(L124)-COUNT(L125)</f>
        <v>0</v>
      </c>
      <c r="M126" s="49">
        <f>COUNT(M124)-COUNT(M125)</f>
        <v>0</v>
      </c>
      <c r="N126" s="49">
        <f>COUNT(N124)-COUNT(N125)</f>
        <v>0</v>
      </c>
      <c r="O126" s="49">
        <f>COUNT(O124)-COUNT(O125)</f>
        <v>0</v>
      </c>
      <c r="P126" s="49">
        <f>COUNT(P124)-COUNT(P125)</f>
        <v>0</v>
      </c>
      <c r="Q126" s="49">
        <f>COUNT(Q124)-COUNT(Q125)</f>
        <v>0</v>
      </c>
      <c r="R126" s="49">
        <f>COUNT(R124)-COUNT(R125)</f>
        <v>0</v>
      </c>
      <c r="S126" s="49">
        <f>COUNT(S124)-COUNT(S125)</f>
        <v>0</v>
      </c>
      <c r="T126" s="49">
        <f>COUNT(T124)-COUNT(T125)</f>
        <v>0</v>
      </c>
      <c r="U126" s="49">
        <f>SUM(E126:T126)</f>
        <v>0</v>
      </c>
    </row>
    <row r="127" spans="1:21" ht="12" customHeight="1" hidden="1">
      <c r="A127" s="56">
        <v>29</v>
      </c>
      <c r="D127" s="6" t="s">
        <v>38</v>
      </c>
      <c r="E127" s="24"/>
      <c r="F127" s="25"/>
      <c r="G127" s="25"/>
      <c r="H127" s="25"/>
      <c r="I127" s="25"/>
      <c r="J127" s="25"/>
      <c r="K127" s="25"/>
      <c r="L127" s="25"/>
      <c r="M127" s="26"/>
      <c r="N127" s="25"/>
      <c r="O127" s="26"/>
      <c r="P127" s="27"/>
      <c r="Q127" s="25"/>
      <c r="R127" s="25"/>
      <c r="S127" s="25"/>
      <c r="T127" s="25"/>
      <c r="U127" s="27">
        <f>MIN(E127,F127,G127,H127,I127,J127,K127,L127,M127,N127,O127,P127,Q127,R127,S127,T127)</f>
        <v>0</v>
      </c>
    </row>
    <row r="128" spans="1:22" ht="12" customHeight="1" hidden="1">
      <c r="A128" s="56"/>
      <c r="B128" s="4">
        <f>KARTICA!A48</f>
        <v>0</v>
      </c>
      <c r="C128" s="6"/>
      <c r="D128" s="6" t="s">
        <v>36</v>
      </c>
      <c r="E128" s="32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>
        <f>SUM(E128:T128)</f>
        <v>0</v>
      </c>
      <c r="V128" s="57" t="str">
        <f>IF(U128-U129=0,"-",U128-U129)</f>
        <v>-</v>
      </c>
    </row>
    <row r="129" spans="1:22" ht="12" customHeight="1" hidden="1">
      <c r="A129" s="56"/>
      <c r="B129" s="8"/>
      <c r="C129" s="8"/>
      <c r="D129" s="6" t="s">
        <v>37</v>
      </c>
      <c r="E129" s="25"/>
      <c r="F129" s="25"/>
      <c r="G129" s="25"/>
      <c r="H129" s="25"/>
      <c r="I129" s="25"/>
      <c r="J129" s="25"/>
      <c r="K129" s="25"/>
      <c r="L129" s="25"/>
      <c r="M129" s="26"/>
      <c r="N129" s="25"/>
      <c r="O129" s="26"/>
      <c r="P129" s="27"/>
      <c r="Q129" s="25"/>
      <c r="R129" s="25"/>
      <c r="S129" s="25"/>
      <c r="T129" s="25"/>
      <c r="U129" s="31">
        <f>SUM(E129:T129)</f>
        <v>0</v>
      </c>
      <c r="V129" s="56"/>
    </row>
    <row r="130" spans="2:21" ht="15" customHeight="1" hidden="1">
      <c r="B130" s="19"/>
      <c r="C130" s="19"/>
      <c r="D130" s="19"/>
      <c r="E130" s="49">
        <f>COUNT(E128)-COUNT(E129)</f>
        <v>0</v>
      </c>
      <c r="F130" s="49">
        <f>COUNT(F128)-COUNT(F129)</f>
        <v>0</v>
      </c>
      <c r="G130" s="49">
        <f>COUNT(G128)-COUNT(G129)</f>
        <v>0</v>
      </c>
      <c r="H130" s="49">
        <f>COUNT(H128)-COUNT(H129)</f>
        <v>0</v>
      </c>
      <c r="I130" s="49">
        <f>COUNT(I128)-COUNT(I129)</f>
        <v>0</v>
      </c>
      <c r="J130" s="49">
        <f>COUNT(J128)-COUNT(J129)</f>
        <v>0</v>
      </c>
      <c r="K130" s="49">
        <f>COUNT(K128)-COUNT(K129)</f>
        <v>0</v>
      </c>
      <c r="L130" s="49">
        <f>COUNT(L128)-COUNT(L129)</f>
        <v>0</v>
      </c>
      <c r="M130" s="49">
        <f>COUNT(M128)-COUNT(M129)</f>
        <v>0</v>
      </c>
      <c r="N130" s="49">
        <f>COUNT(N128)-COUNT(N129)</f>
        <v>0</v>
      </c>
      <c r="O130" s="49">
        <f>COUNT(O128)-COUNT(O129)</f>
        <v>0</v>
      </c>
      <c r="P130" s="49">
        <f>COUNT(P128)-COUNT(P129)</f>
        <v>0</v>
      </c>
      <c r="Q130" s="49">
        <f>COUNT(Q128)-COUNT(Q129)</f>
        <v>0</v>
      </c>
      <c r="R130" s="49">
        <f>COUNT(R128)-COUNT(R129)</f>
        <v>0</v>
      </c>
      <c r="S130" s="49">
        <f>COUNT(S128)-COUNT(S129)</f>
        <v>0</v>
      </c>
      <c r="T130" s="49">
        <f>COUNT(T128)-COUNT(T129)</f>
        <v>0</v>
      </c>
      <c r="U130" s="49">
        <f>SUM(E130:T130)</f>
        <v>0</v>
      </c>
    </row>
    <row r="131" spans="1:21" ht="12" customHeight="1" hidden="1">
      <c r="A131" s="56">
        <v>29</v>
      </c>
      <c r="D131" s="6" t="s">
        <v>38</v>
      </c>
      <c r="E131" s="24"/>
      <c r="F131" s="25"/>
      <c r="G131" s="25"/>
      <c r="H131" s="25"/>
      <c r="I131" s="25"/>
      <c r="J131" s="25"/>
      <c r="K131" s="25"/>
      <c r="L131" s="25"/>
      <c r="M131" s="26"/>
      <c r="N131" s="25"/>
      <c r="O131" s="26"/>
      <c r="P131" s="27"/>
      <c r="Q131" s="25"/>
      <c r="R131" s="25"/>
      <c r="S131" s="25"/>
      <c r="T131" s="25"/>
      <c r="U131" s="27">
        <f>MIN(E131,F131,G131,H131,I131,J131,K131,L131,M131,N131,O131,P131,Q131,R131,S131,T131)</f>
        <v>0</v>
      </c>
    </row>
    <row r="132" spans="1:22" ht="12" customHeight="1" hidden="1">
      <c r="A132" s="56"/>
      <c r="B132" s="4">
        <f>KARTICA!A52</f>
        <v>0</v>
      </c>
      <c r="C132" s="6"/>
      <c r="D132" s="6" t="s">
        <v>36</v>
      </c>
      <c r="E132" s="32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>
        <f>SUM(E132:T132)</f>
        <v>0</v>
      </c>
      <c r="V132" s="57" t="str">
        <f>IF(U132-U133=0,"-",U132-U133)</f>
        <v>-</v>
      </c>
    </row>
    <row r="133" spans="1:22" ht="12" customHeight="1" hidden="1">
      <c r="A133" s="56"/>
      <c r="B133" s="8"/>
      <c r="C133" s="8"/>
      <c r="D133" s="6" t="s">
        <v>37</v>
      </c>
      <c r="E133" s="25"/>
      <c r="F133" s="25"/>
      <c r="G133" s="25"/>
      <c r="H133" s="25"/>
      <c r="I133" s="25"/>
      <c r="J133" s="25"/>
      <c r="K133" s="25"/>
      <c r="L133" s="25"/>
      <c r="M133" s="26"/>
      <c r="N133" s="25"/>
      <c r="O133" s="26"/>
      <c r="P133" s="27"/>
      <c r="Q133" s="25"/>
      <c r="R133" s="25"/>
      <c r="S133" s="25"/>
      <c r="T133" s="25"/>
      <c r="U133" s="31">
        <f>SUM(E133:T133)</f>
        <v>0</v>
      </c>
      <c r="V133" s="56"/>
    </row>
    <row r="134" spans="2:21" ht="15" customHeight="1" hidden="1">
      <c r="B134" s="19"/>
      <c r="C134" s="19"/>
      <c r="D134" s="19"/>
      <c r="E134" s="49">
        <f>COUNT(E132)-COUNT(E133)</f>
        <v>0</v>
      </c>
      <c r="F134" s="49">
        <f>COUNT(F132)-COUNT(F133)</f>
        <v>0</v>
      </c>
      <c r="G134" s="49">
        <f>COUNT(G132)-COUNT(G133)</f>
        <v>0</v>
      </c>
      <c r="H134" s="49">
        <f>COUNT(H132)-COUNT(H133)</f>
        <v>0</v>
      </c>
      <c r="I134" s="49">
        <f>COUNT(I132)-COUNT(I133)</f>
        <v>0</v>
      </c>
      <c r="J134" s="49">
        <f>COUNT(J132)-COUNT(J133)</f>
        <v>0</v>
      </c>
      <c r="K134" s="49">
        <f>COUNT(K132)-COUNT(K133)</f>
        <v>0</v>
      </c>
      <c r="L134" s="49">
        <f>COUNT(L132)-COUNT(L133)</f>
        <v>0</v>
      </c>
      <c r="M134" s="49">
        <f>COUNT(M132)-COUNT(M133)</f>
        <v>0</v>
      </c>
      <c r="N134" s="49">
        <f>COUNT(N132)-COUNT(N133)</f>
        <v>0</v>
      </c>
      <c r="O134" s="49">
        <f>COUNT(O132)-COUNT(O133)</f>
        <v>0</v>
      </c>
      <c r="P134" s="49">
        <f>COUNT(P132)-COUNT(P133)</f>
        <v>0</v>
      </c>
      <c r="Q134" s="49">
        <f>COUNT(Q132)-COUNT(Q133)</f>
        <v>0</v>
      </c>
      <c r="R134" s="49">
        <f>COUNT(R132)-COUNT(R133)</f>
        <v>0</v>
      </c>
      <c r="S134" s="49">
        <f>COUNT(S132)-COUNT(S133)</f>
        <v>0</v>
      </c>
      <c r="T134" s="49">
        <f>COUNT(T132)-COUNT(T133)</f>
        <v>0</v>
      </c>
      <c r="U134" s="49">
        <f>SUM(E134:T134)</f>
        <v>0</v>
      </c>
    </row>
    <row r="135" spans="1:21" ht="12" customHeight="1" hidden="1">
      <c r="A135" s="56">
        <v>29</v>
      </c>
      <c r="D135" s="6" t="s">
        <v>38</v>
      </c>
      <c r="E135" s="24"/>
      <c r="F135" s="25"/>
      <c r="G135" s="25"/>
      <c r="H135" s="25"/>
      <c r="I135" s="25"/>
      <c r="J135" s="25"/>
      <c r="K135" s="25"/>
      <c r="L135" s="25"/>
      <c r="M135" s="26"/>
      <c r="N135" s="25"/>
      <c r="O135" s="26"/>
      <c r="P135" s="27"/>
      <c r="Q135" s="25"/>
      <c r="R135" s="25"/>
      <c r="S135" s="25"/>
      <c r="T135" s="25"/>
      <c r="U135" s="27">
        <f>MIN(E135,F135,G135,H135,I135,J135,K135,L135,M135,N135,O135,P135,Q135,R135,S135,T135)</f>
        <v>0</v>
      </c>
    </row>
    <row r="136" spans="1:22" ht="12" customHeight="1" hidden="1">
      <c r="A136" s="56"/>
      <c r="B136" s="4">
        <f>KARTICA!A56</f>
        <v>0</v>
      </c>
      <c r="C136" s="6"/>
      <c r="D136" s="6" t="s">
        <v>36</v>
      </c>
      <c r="E136" s="32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>
        <f>SUM(E136:T136)</f>
        <v>0</v>
      </c>
      <c r="V136" s="57" t="str">
        <f>IF(U136-U137=0,"-",U136-U137)</f>
        <v>-</v>
      </c>
    </row>
    <row r="137" spans="1:22" ht="12" customHeight="1" hidden="1">
      <c r="A137" s="56"/>
      <c r="B137" s="8"/>
      <c r="C137" s="8"/>
      <c r="D137" s="6" t="s">
        <v>37</v>
      </c>
      <c r="E137" s="25"/>
      <c r="F137" s="25"/>
      <c r="G137" s="25"/>
      <c r="H137" s="25"/>
      <c r="I137" s="25"/>
      <c r="J137" s="25"/>
      <c r="K137" s="25"/>
      <c r="L137" s="25"/>
      <c r="M137" s="26"/>
      <c r="N137" s="25"/>
      <c r="O137" s="26"/>
      <c r="P137" s="27"/>
      <c r="Q137" s="25"/>
      <c r="R137" s="25"/>
      <c r="S137" s="25"/>
      <c r="T137" s="25"/>
      <c r="U137" s="31">
        <f>SUM(E137:T137)</f>
        <v>0</v>
      </c>
      <c r="V137" s="56"/>
    </row>
    <row r="138" spans="2:21" ht="15" customHeight="1" hidden="1">
      <c r="B138" s="19"/>
      <c r="C138" s="19"/>
      <c r="D138" s="19"/>
      <c r="E138" s="49">
        <f>COUNT(E136)-COUNT(E137)</f>
        <v>0</v>
      </c>
      <c r="F138" s="49">
        <f>COUNT(F136)-COUNT(F137)</f>
        <v>0</v>
      </c>
      <c r="G138" s="49">
        <f>COUNT(G136)-COUNT(G137)</f>
        <v>0</v>
      </c>
      <c r="H138" s="49">
        <f>COUNT(H136)-COUNT(H137)</f>
        <v>0</v>
      </c>
      <c r="I138" s="49">
        <f>COUNT(I136)-COUNT(I137)</f>
        <v>0</v>
      </c>
      <c r="J138" s="49">
        <f>COUNT(J136)-COUNT(J137)</f>
        <v>0</v>
      </c>
      <c r="K138" s="49">
        <f>COUNT(K136)-COUNT(K137)</f>
        <v>0</v>
      </c>
      <c r="L138" s="49">
        <f>COUNT(L136)-COUNT(L137)</f>
        <v>0</v>
      </c>
      <c r="M138" s="49">
        <f>COUNT(M136)-COUNT(M137)</f>
        <v>0</v>
      </c>
      <c r="N138" s="49">
        <f>COUNT(N136)-COUNT(N137)</f>
        <v>0</v>
      </c>
      <c r="O138" s="49">
        <f>COUNT(O136)-COUNT(O137)</f>
        <v>0</v>
      </c>
      <c r="P138" s="49">
        <f>COUNT(P136)-COUNT(P137)</f>
        <v>0</v>
      </c>
      <c r="Q138" s="49">
        <f>COUNT(Q136)-COUNT(Q137)</f>
        <v>0</v>
      </c>
      <c r="R138" s="49">
        <f>COUNT(R136)-COUNT(R137)</f>
        <v>0</v>
      </c>
      <c r="S138" s="49">
        <f>COUNT(S136)-COUNT(S137)</f>
        <v>0</v>
      </c>
      <c r="T138" s="49">
        <f>COUNT(T136)-COUNT(T137)</f>
        <v>0</v>
      </c>
      <c r="U138" s="49">
        <f>SUM(E138:T138)</f>
        <v>0</v>
      </c>
    </row>
    <row r="139" spans="1:21" ht="12" customHeight="1" hidden="1">
      <c r="A139" s="56">
        <v>29</v>
      </c>
      <c r="D139" s="6" t="s">
        <v>38</v>
      </c>
      <c r="E139" s="24"/>
      <c r="F139" s="25"/>
      <c r="G139" s="25"/>
      <c r="H139" s="25"/>
      <c r="I139" s="25"/>
      <c r="J139" s="25"/>
      <c r="K139" s="25"/>
      <c r="L139" s="25"/>
      <c r="M139" s="26"/>
      <c r="N139" s="25"/>
      <c r="O139" s="26"/>
      <c r="P139" s="27"/>
      <c r="Q139" s="25"/>
      <c r="R139" s="25"/>
      <c r="S139" s="25"/>
      <c r="T139" s="25"/>
      <c r="U139" s="27">
        <f>MIN(E139,F139,G139,H139,I139,J139,K139,L139,M139,N139,O139,P139,Q139,R139,S139,T139)</f>
        <v>0</v>
      </c>
    </row>
    <row r="140" spans="1:22" ht="12" customHeight="1" hidden="1">
      <c r="A140" s="56"/>
      <c r="B140" s="4">
        <f>KARTICA!A60</f>
        <v>0</v>
      </c>
      <c r="C140" s="6"/>
      <c r="D140" s="6" t="s">
        <v>36</v>
      </c>
      <c r="E140" s="32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>
        <f>SUM(E140:T140)</f>
        <v>0</v>
      </c>
      <c r="V140" s="57" t="str">
        <f>IF(U140-U141=0,"-",U140-U141)</f>
        <v>-</v>
      </c>
    </row>
    <row r="141" spans="1:22" ht="12" customHeight="1" hidden="1">
      <c r="A141" s="56"/>
      <c r="B141" s="8"/>
      <c r="C141" s="8"/>
      <c r="D141" s="6" t="s">
        <v>37</v>
      </c>
      <c r="E141" s="25"/>
      <c r="F141" s="25"/>
      <c r="G141" s="25"/>
      <c r="H141" s="25"/>
      <c r="I141" s="25"/>
      <c r="J141" s="25"/>
      <c r="K141" s="25"/>
      <c r="L141" s="25"/>
      <c r="M141" s="26"/>
      <c r="N141" s="25"/>
      <c r="O141" s="26"/>
      <c r="P141" s="27"/>
      <c r="Q141" s="25"/>
      <c r="R141" s="25"/>
      <c r="S141" s="25"/>
      <c r="T141" s="25"/>
      <c r="U141" s="31">
        <f>SUM(E141:T141)</f>
        <v>0</v>
      </c>
      <c r="V141" s="56"/>
    </row>
    <row r="142" spans="2:21" ht="15" customHeight="1" hidden="1">
      <c r="B142" s="19"/>
      <c r="C142" s="19"/>
      <c r="D142" s="19"/>
      <c r="E142" s="49">
        <f>COUNT(E140)-COUNT(E141)</f>
        <v>0</v>
      </c>
      <c r="F142" s="49">
        <f>COUNT(F140)-COUNT(F141)</f>
        <v>0</v>
      </c>
      <c r="G142" s="49">
        <f>COUNT(G140)-COUNT(G141)</f>
        <v>0</v>
      </c>
      <c r="H142" s="49">
        <f>COUNT(H140)-COUNT(H141)</f>
        <v>0</v>
      </c>
      <c r="I142" s="49">
        <f>COUNT(I140)-COUNT(I141)</f>
        <v>0</v>
      </c>
      <c r="J142" s="49">
        <f>COUNT(J140)-COUNT(J141)</f>
        <v>0</v>
      </c>
      <c r="K142" s="49">
        <f>COUNT(K140)-COUNT(K141)</f>
        <v>0</v>
      </c>
      <c r="L142" s="49">
        <f>COUNT(L140)-COUNT(L141)</f>
        <v>0</v>
      </c>
      <c r="M142" s="49">
        <f>COUNT(M140)-COUNT(M141)</f>
        <v>0</v>
      </c>
      <c r="N142" s="49">
        <f>COUNT(N140)-COUNT(N141)</f>
        <v>0</v>
      </c>
      <c r="O142" s="49">
        <f>COUNT(O140)-COUNT(O141)</f>
        <v>0</v>
      </c>
      <c r="P142" s="49">
        <f>COUNT(P140)-COUNT(P141)</f>
        <v>0</v>
      </c>
      <c r="Q142" s="49">
        <f>COUNT(Q140)-COUNT(Q141)</f>
        <v>0</v>
      </c>
      <c r="R142" s="49">
        <f>COUNT(R140)-COUNT(R141)</f>
        <v>0</v>
      </c>
      <c r="S142" s="49">
        <f>COUNT(S140)-COUNT(S141)</f>
        <v>0</v>
      </c>
      <c r="T142" s="49">
        <f>COUNT(T140)-COUNT(T141)</f>
        <v>0</v>
      </c>
      <c r="U142" s="49">
        <f>SUM(E142:T142)</f>
        <v>0</v>
      </c>
    </row>
    <row r="143" spans="1:21" ht="12" customHeight="1" hidden="1">
      <c r="A143" s="56">
        <v>29</v>
      </c>
      <c r="D143" s="6" t="s">
        <v>38</v>
      </c>
      <c r="E143" s="24"/>
      <c r="F143" s="25"/>
      <c r="G143" s="25"/>
      <c r="H143" s="25"/>
      <c r="I143" s="25"/>
      <c r="J143" s="25"/>
      <c r="K143" s="25"/>
      <c r="L143" s="25"/>
      <c r="M143" s="26"/>
      <c r="N143" s="25"/>
      <c r="O143" s="26"/>
      <c r="P143" s="27"/>
      <c r="Q143" s="25"/>
      <c r="R143" s="25"/>
      <c r="S143" s="25"/>
      <c r="T143" s="25"/>
      <c r="U143" s="27">
        <f>MIN(E143,F143,G143,H143,I143,J143,K143,L143,M143,N143,O143,P143,Q143,R143,S143,T143)</f>
        <v>0</v>
      </c>
    </row>
    <row r="144" spans="1:22" ht="12" customHeight="1" hidden="1">
      <c r="A144" s="56"/>
      <c r="B144" s="4">
        <f>KARTICA!A64</f>
        <v>0</v>
      </c>
      <c r="C144" s="6"/>
      <c r="D144" s="6" t="s">
        <v>36</v>
      </c>
      <c r="E144" s="32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>
        <f>SUM(E144:T144)</f>
        <v>0</v>
      </c>
      <c r="V144" s="57" t="str">
        <f>IF(U144-U145=0,"-",U144-U145)</f>
        <v>-</v>
      </c>
    </row>
    <row r="145" spans="1:22" ht="12" customHeight="1" hidden="1">
      <c r="A145" s="56"/>
      <c r="B145" s="8"/>
      <c r="C145" s="8"/>
      <c r="D145" s="6" t="s">
        <v>37</v>
      </c>
      <c r="E145" s="25"/>
      <c r="F145" s="25"/>
      <c r="G145" s="25"/>
      <c r="H145" s="25"/>
      <c r="I145" s="25"/>
      <c r="J145" s="25"/>
      <c r="K145" s="25"/>
      <c r="L145" s="25"/>
      <c r="M145" s="26"/>
      <c r="N145" s="25"/>
      <c r="O145" s="26"/>
      <c r="P145" s="27"/>
      <c r="Q145" s="25"/>
      <c r="R145" s="25"/>
      <c r="S145" s="25"/>
      <c r="T145" s="25"/>
      <c r="U145" s="31">
        <f>SUM(E145:T145)</f>
        <v>0</v>
      </c>
      <c r="V145" s="56"/>
    </row>
    <row r="146" spans="2:21" ht="15" customHeight="1" hidden="1">
      <c r="B146" s="19"/>
      <c r="C146" s="19"/>
      <c r="D146" s="19"/>
      <c r="E146" s="49">
        <f>COUNT(E144)-COUNT(E145)</f>
        <v>0</v>
      </c>
      <c r="F146" s="49">
        <f>COUNT(F144)-COUNT(F145)</f>
        <v>0</v>
      </c>
      <c r="G146" s="49">
        <f>COUNT(G144)-COUNT(G145)</f>
        <v>0</v>
      </c>
      <c r="H146" s="49">
        <f>COUNT(H144)-COUNT(H145)</f>
        <v>0</v>
      </c>
      <c r="I146" s="49">
        <f>COUNT(I144)-COUNT(I145)</f>
        <v>0</v>
      </c>
      <c r="J146" s="49">
        <f>COUNT(J144)-COUNT(J145)</f>
        <v>0</v>
      </c>
      <c r="K146" s="49">
        <f>COUNT(K144)-COUNT(K145)</f>
        <v>0</v>
      </c>
      <c r="L146" s="49">
        <f>COUNT(L144)-COUNT(L145)</f>
        <v>0</v>
      </c>
      <c r="M146" s="49">
        <f>COUNT(M144)-COUNT(M145)</f>
        <v>0</v>
      </c>
      <c r="N146" s="49">
        <f>COUNT(N144)-COUNT(N145)</f>
        <v>0</v>
      </c>
      <c r="O146" s="49">
        <f>COUNT(O144)-COUNT(O145)</f>
        <v>0</v>
      </c>
      <c r="P146" s="49">
        <f>COUNT(P144)-COUNT(P145)</f>
        <v>0</v>
      </c>
      <c r="Q146" s="49">
        <f>COUNT(Q144)-COUNT(Q145)</f>
        <v>0</v>
      </c>
      <c r="R146" s="49">
        <f>COUNT(R144)-COUNT(R145)</f>
        <v>0</v>
      </c>
      <c r="S146" s="49">
        <f>COUNT(S144)-COUNT(S145)</f>
        <v>0</v>
      </c>
      <c r="T146" s="49">
        <f>COUNT(T144)-COUNT(T145)</f>
        <v>0</v>
      </c>
      <c r="U146" s="49">
        <f>SUM(E146:T146)</f>
        <v>0</v>
      </c>
    </row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201" spans="18:21" ht="15">
      <c r="R201" s="38" t="s">
        <v>51</v>
      </c>
      <c r="U201" s="33">
        <f>U4+U8+U12+U16+U20+U24+U28+U32+U36+U40+U44+U48+U52+U56+U60+U64+U68+U72+U76+U80+U84+U88+U92+U96+U100+U104+U108+U112</f>
        <v>390635.67000000004</v>
      </c>
    </row>
    <row r="202" spans="18:21" ht="15">
      <c r="R202" s="38" t="s">
        <v>52</v>
      </c>
      <c r="U202" s="33">
        <f>U5+U9+U13+U17+U21+U25+U29+U33+U37+U41+U45+U49+U53+U57+U61+U65+U69+U73+U77+U81+U85+U89+U93+U97+U101+U105+U109+U113</f>
        <v>242911.66999999998</v>
      </c>
    </row>
    <row r="204" spans="18:21" ht="15">
      <c r="R204" s="38" t="s">
        <v>53</v>
      </c>
      <c r="U204" s="33">
        <f>U201-U202</f>
        <v>147724.00000000006</v>
      </c>
    </row>
    <row r="207" ht="15">
      <c r="U207" s="46"/>
    </row>
  </sheetData>
  <sheetProtection/>
  <mergeCells count="73">
    <mergeCell ref="A103:A105"/>
    <mergeCell ref="A107:A109"/>
    <mergeCell ref="A111:A113"/>
    <mergeCell ref="A83:A85"/>
    <mergeCell ref="A87:A89"/>
    <mergeCell ref="A91:A93"/>
    <mergeCell ref="A95:A97"/>
    <mergeCell ref="A99:A101"/>
    <mergeCell ref="A63:A65"/>
    <mergeCell ref="A67:A69"/>
    <mergeCell ref="A71:A73"/>
    <mergeCell ref="A75:A77"/>
    <mergeCell ref="A79:A81"/>
    <mergeCell ref="A43:A45"/>
    <mergeCell ref="A47:A49"/>
    <mergeCell ref="A51:A53"/>
    <mergeCell ref="A55:A57"/>
    <mergeCell ref="A59:A61"/>
    <mergeCell ref="A23:A25"/>
    <mergeCell ref="A27:A29"/>
    <mergeCell ref="A31:A33"/>
    <mergeCell ref="A35:A37"/>
    <mergeCell ref="A39:A41"/>
    <mergeCell ref="A3:A5"/>
    <mergeCell ref="A7:A9"/>
    <mergeCell ref="A11:A13"/>
    <mergeCell ref="A15:A17"/>
    <mergeCell ref="A19:A21"/>
    <mergeCell ref="V20:V21"/>
    <mergeCell ref="V24:V25"/>
    <mergeCell ref="V28:V29"/>
    <mergeCell ref="V32:V33"/>
    <mergeCell ref="B1:D1"/>
    <mergeCell ref="V4:V5"/>
    <mergeCell ref="V8:V9"/>
    <mergeCell ref="V12:V13"/>
    <mergeCell ref="V16:V17"/>
    <mergeCell ref="V112:V113"/>
    <mergeCell ref="V108:V109"/>
    <mergeCell ref="V104:V105"/>
    <mergeCell ref="V100:V101"/>
    <mergeCell ref="V96:V97"/>
    <mergeCell ref="V92:V93"/>
    <mergeCell ref="V88:V89"/>
    <mergeCell ref="V84:V85"/>
    <mergeCell ref="V80:V81"/>
    <mergeCell ref="V76:V77"/>
    <mergeCell ref="V72:V73"/>
    <mergeCell ref="V68:V69"/>
    <mergeCell ref="V64:V65"/>
    <mergeCell ref="V60:V61"/>
    <mergeCell ref="V56:V57"/>
    <mergeCell ref="V52:V53"/>
    <mergeCell ref="V48:V49"/>
    <mergeCell ref="V44:V45"/>
    <mergeCell ref="V40:V41"/>
    <mergeCell ref="V36:V37"/>
    <mergeCell ref="A115:A117"/>
    <mergeCell ref="V116:V117"/>
    <mergeCell ref="A119:A121"/>
    <mergeCell ref="V120:V121"/>
    <mergeCell ref="A123:A125"/>
    <mergeCell ref="V124:V125"/>
    <mergeCell ref="A139:A141"/>
    <mergeCell ref="V140:V141"/>
    <mergeCell ref="A143:A145"/>
    <mergeCell ref="V144:V145"/>
    <mergeCell ref="A127:A129"/>
    <mergeCell ref="V128:V129"/>
    <mergeCell ref="A131:A133"/>
    <mergeCell ref="V132:V133"/>
    <mergeCell ref="A135:A137"/>
    <mergeCell ref="V136:V137"/>
  </mergeCells>
  <printOptions/>
  <pageMargins left="0.7" right="0.7" top="0.75" bottom="0.75" header="0.3" footer="0.3"/>
  <pageSetup horizontalDpi="600" verticalDpi="600" orientation="portrait" r:id="rId1"/>
  <ignoredErrors>
    <ignoredError sqref="U4 U16 U108" formulaRange="1"/>
    <ignoredError sqref="G94 U15 U23 U27 U31 U43 U47 U51 U55 U59 U71 U83 U103 U109 U115:U146 U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2008-03-22T06:54:59Z</cp:lastPrinted>
  <dcterms:created xsi:type="dcterms:W3CDTF">2006-09-16T00:00:00Z</dcterms:created>
  <dcterms:modified xsi:type="dcterms:W3CDTF">2008-05-24T09:26:59Z</dcterms:modified>
  <cp:category/>
  <cp:version/>
  <cp:contentType/>
  <cp:contentStatus/>
</cp:coreProperties>
</file>