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0"/>
  </bookViews>
  <sheets>
    <sheet name="D1A" sheetId="1" r:id="rId1"/>
    <sheet name="D1B" sheetId="2" r:id="rId2"/>
    <sheet name="D2A" sheetId="3" r:id="rId3"/>
    <sheet name="D2B" sheetId="4" r:id="rId4"/>
    <sheet name="D3A" sheetId="5" r:id="rId5"/>
    <sheet name="D3B" sheetId="6" r:id="rId6"/>
    <sheet name="D4A" sheetId="7" r:id="rId7"/>
    <sheet name="D4B" sheetId="8" r:id="rId8"/>
    <sheet name="D5A" sheetId="9" r:id="rId9"/>
    <sheet name="D5B" sheetId="10" r:id="rId10"/>
    <sheet name="D6A" sheetId="11" r:id="rId11"/>
    <sheet name="D6B" sheetId="12" r:id="rId12"/>
    <sheet name="D7A" sheetId="13" r:id="rId13"/>
    <sheet name="D7B" sheetId="14" r:id="rId14"/>
    <sheet name="izvestaj" sheetId="15" r:id="rId15"/>
  </sheets>
  <definedNames/>
  <calcPr fullCalcOnLoad="1"/>
</workbook>
</file>

<file path=xl/sharedStrings.xml><?xml version="1.0" encoding="utf-8"?>
<sst xmlns="http://schemas.openxmlformats.org/spreadsheetml/2006/main" count="709" uniqueCount="59">
  <si>
    <t>Kniga na dneven promet</t>
  </si>
  <si>
    <t>Kolo</t>
  </si>
  <si>
    <t>Datum</t>
  </si>
  <si>
    <t>LISTA NA DOLGOVI</t>
  </si>
  <si>
    <t>Vkupno</t>
  </si>
  <si>
    <t>Dol`i</t>
  </si>
  <si>
    <t>1 smena</t>
  </si>
  <si>
    <t>Suma</t>
  </si>
  <si>
    <t>Plateno</t>
  </si>
  <si>
    <t>od</t>
  </si>
  <si>
    <t>do</t>
  </si>
  <si>
    <t>NEVA@E^KI/PRESKOKNATI TALONI</t>
  </si>
  <si>
    <t>Uplata</t>
  </si>
  <si>
    <t>Broj</t>
  </si>
  <si>
    <t>Isplata</t>
  </si>
  <si>
    <t>Razlika</t>
  </si>
  <si>
    <t>Pari</t>
  </si>
  <si>
    <t>Neva`. taloni</t>
  </si>
  <si>
    <t>Iznos</t>
  </si>
  <si>
    <t>Predadeno</t>
  </si>
  <si>
    <t>Vkupno taloni</t>
  </si>
  <si>
    <t>Vi[ok/manjak</t>
  </si>
  <si>
    <t>2 smena</t>
  </si>
  <si>
    <t xml:space="preserve">Izve[taj za kompjuter </t>
  </si>
  <si>
    <t>Vkupna uplata</t>
  </si>
  <si>
    <t>Vkupen iznos na predadeni pari</t>
  </si>
  <si>
    <t>Vkupen vi[ok/manjak</t>
  </si>
  <si>
    <t>Vkupen broj uplateni taloni</t>
  </si>
  <si>
    <t>Vkupen broj neva`e~ki taloni</t>
  </si>
  <si>
    <t>Vkupen iznos na neva`e~ki taloni</t>
  </si>
  <si>
    <t>Vkupen dolg</t>
  </si>
  <si>
    <t>Vkupen platen dolg</t>
  </si>
  <si>
    <t>Data</t>
  </si>
  <si>
    <t>Sif/operator</t>
  </si>
  <si>
    <t>Rab.sati</t>
  </si>
  <si>
    <t>Vk.taloni</t>
  </si>
  <si>
    <t>Vi[ok/man.</t>
  </si>
  <si>
    <t>Denari</t>
  </si>
  <si>
    <t>Devizi</t>
  </si>
  <si>
    <t>Kurs</t>
  </si>
  <si>
    <t>EURO</t>
  </si>
  <si>
    <t>USA</t>
  </si>
  <si>
    <t>AUD</t>
  </si>
  <si>
    <t>CHF</t>
  </si>
  <si>
    <t>Total</t>
  </si>
  <si>
    <t>BILTENI</t>
  </si>
  <si>
    <t>Kol.</t>
  </si>
  <si>
    <t>Cena</t>
  </si>
  <si>
    <t>Predadeni pari</t>
  </si>
  <si>
    <t>Primeni</t>
  </si>
  <si>
    <t>Prodadeno</t>
  </si>
  <si>
    <t>Ostanati bilteni</t>
  </si>
  <si>
    <t>Gratis</t>
  </si>
  <si>
    <t>Ostanati/prebroj.</t>
  </si>
  <si>
    <t>^EK</t>
  </si>
  <si>
    <t>Ohr1</t>
  </si>
  <si>
    <t>MARJAN</t>
  </si>
  <si>
    <t>MILUTIN</t>
  </si>
  <si>
    <t>DRAGAN</t>
  </si>
</sst>
</file>

<file path=xl/styles.xml><?xml version="1.0" encoding="utf-8"?>
<styleSheet xmlns="http://schemas.openxmlformats.org/spreadsheetml/2006/main">
  <numFmts count="3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</numFmts>
  <fonts count="52">
    <font>
      <sz val="10"/>
      <name val="Arial"/>
      <family val="0"/>
    </font>
    <font>
      <sz val="16"/>
      <name val="M_Times"/>
      <family val="1"/>
    </font>
    <font>
      <sz val="16"/>
      <color indexed="9"/>
      <name val="M_Times"/>
      <family val="1"/>
    </font>
    <font>
      <i/>
      <sz val="16"/>
      <name val="M_Times"/>
      <family val="1"/>
    </font>
    <font>
      <sz val="14"/>
      <name val="Arial"/>
      <family val="2"/>
    </font>
    <font>
      <sz val="12"/>
      <name val="M_Times"/>
      <family val="1"/>
    </font>
    <font>
      <sz val="16"/>
      <color indexed="9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16"/>
      <color indexed="10"/>
      <name val="M_Times"/>
      <family val="1"/>
    </font>
    <font>
      <sz val="16"/>
      <color indexed="53"/>
      <name val="Arial"/>
      <family val="2"/>
    </font>
    <font>
      <b/>
      <sz val="12"/>
      <name val="MAC C Swiss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M_Times"/>
      <family val="1"/>
    </font>
    <font>
      <sz val="14"/>
      <color indexed="10"/>
      <name val="M_Times"/>
      <family val="1"/>
    </font>
    <font>
      <sz val="16"/>
      <color indexed="12"/>
      <name val="M_Times"/>
      <family val="1"/>
    </font>
    <font>
      <b/>
      <sz val="12"/>
      <name val="M_Swis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Fill="1" applyAlignment="1" applyProtection="1">
      <alignment horizontal="center"/>
      <protection hidden="1"/>
    </xf>
    <xf numFmtId="0" fontId="3" fillId="34" borderId="0" xfId="0" applyFont="1" applyFill="1" applyAlignment="1">
      <alignment/>
    </xf>
    <xf numFmtId="15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5" fillId="0" borderId="11" xfId="0" applyNumberFormat="1" applyFont="1" applyBorder="1" applyAlignment="1" applyProtection="1">
      <alignment horizontal="center" wrapText="1"/>
      <protection locked="0"/>
    </xf>
    <xf numFmtId="0" fontId="5" fillId="0" borderId="11" xfId="0" applyNumberFormat="1" applyFont="1" applyBorder="1" applyAlignment="1">
      <alignment horizontal="center" wrapText="1"/>
    </xf>
    <xf numFmtId="0" fontId="2" fillId="0" borderId="0" xfId="0" applyFont="1" applyFill="1" applyAlignment="1" applyProtection="1">
      <alignment horizontal="center"/>
      <protection hidden="1"/>
    </xf>
    <xf numFmtId="0" fontId="5" fillId="0" borderId="11" xfId="0" applyNumberFormat="1" applyFont="1" applyBorder="1" applyAlignment="1" applyProtection="1">
      <alignment horizontal="center" wrapText="1"/>
      <protection hidden="1"/>
    </xf>
    <xf numFmtId="0" fontId="1" fillId="34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/>
    </xf>
    <xf numFmtId="0" fontId="6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7" fillId="0" borderId="10" xfId="0" applyFont="1" applyFill="1" applyBorder="1" applyAlignment="1" applyProtection="1">
      <alignment horizontal="center"/>
      <protection hidden="1"/>
    </xf>
    <xf numFmtId="0" fontId="7" fillId="34" borderId="10" xfId="0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right"/>
      <protection locked="0"/>
    </xf>
    <xf numFmtId="0" fontId="1" fillId="0" borderId="11" xfId="0" applyFont="1" applyBorder="1" applyAlignment="1">
      <alignment horizontal="center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 horizontal="right"/>
      <protection hidden="1"/>
    </xf>
    <xf numFmtId="0" fontId="1" fillId="0" borderId="0" xfId="0" applyFont="1" applyAlignment="1">
      <alignment horizontal="center" vertical="center"/>
    </xf>
    <xf numFmtId="0" fontId="8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8" fillId="0" borderId="0" xfId="0" applyFont="1" applyBorder="1" applyAlignment="1">
      <alignment horizontal="center" vertical="center"/>
    </xf>
    <xf numFmtId="0" fontId="8" fillId="0" borderId="10" xfId="0" applyNumberFormat="1" applyFont="1" applyBorder="1" applyAlignment="1" applyProtection="1">
      <alignment horizontal="right"/>
      <protection hidden="1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7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applyProtection="1">
      <alignment horizontal="center"/>
      <protection hidden="1"/>
    </xf>
    <xf numFmtId="0" fontId="10" fillId="0" borderId="11" xfId="0" applyFont="1" applyBorder="1" applyAlignment="1" applyProtection="1">
      <alignment horizontal="center"/>
      <protection hidden="1"/>
    </xf>
    <xf numFmtId="0" fontId="10" fillId="0" borderId="11" xfId="0" applyFont="1" applyBorder="1" applyAlignment="1" applyProtection="1">
      <alignment/>
      <protection hidden="1"/>
    </xf>
    <xf numFmtId="15" fontId="4" fillId="0" borderId="10" xfId="0" applyNumberFormat="1" applyFont="1" applyFill="1" applyBorder="1" applyAlignment="1" applyProtection="1">
      <alignment horizontal="center"/>
      <protection locked="0"/>
    </xf>
    <xf numFmtId="15" fontId="4" fillId="0" borderId="10" xfId="0" applyNumberFormat="1" applyFont="1" applyFill="1" applyBorder="1" applyAlignment="1" applyProtection="1">
      <alignment horizontal="center"/>
      <protection hidden="1"/>
    </xf>
    <xf numFmtId="15" fontId="4" fillId="0" borderId="10" xfId="0" applyNumberFormat="1" applyFont="1" applyFill="1" applyBorder="1" applyAlignment="1" applyProtection="1">
      <alignment horizontal="center"/>
      <protection hidden="1" locked="0"/>
    </xf>
    <xf numFmtId="15" fontId="4" fillId="0" borderId="10" xfId="0" applyNumberFormat="1" applyFont="1" applyFill="1" applyBorder="1" applyAlignment="1" applyProtection="1">
      <alignment horizontal="center"/>
      <protection hidden="1"/>
    </xf>
    <xf numFmtId="0" fontId="1" fillId="0" borderId="11" xfId="0" applyFont="1" applyBorder="1" applyAlignment="1">
      <alignment/>
    </xf>
    <xf numFmtId="0" fontId="9" fillId="0" borderId="11" xfId="0" applyFont="1" applyBorder="1" applyAlignment="1" applyProtection="1">
      <alignment horizontal="center"/>
      <protection hidden="1"/>
    </xf>
    <xf numFmtId="0" fontId="11" fillId="34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1" fontId="12" fillId="0" borderId="15" xfId="0" applyNumberFormat="1" applyFont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2" fontId="12" fillId="0" borderId="16" xfId="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1" fillId="0" borderId="11" xfId="0" applyFont="1" applyBorder="1" applyAlignment="1">
      <alignment/>
    </xf>
    <xf numFmtId="0" fontId="12" fillId="0" borderId="15" xfId="0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/>
      <protection locked="0"/>
    </xf>
    <xf numFmtId="0" fontId="12" fillId="0" borderId="11" xfId="0" applyFont="1" applyBorder="1" applyAlignment="1" applyProtection="1">
      <alignment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2" fontId="12" fillId="0" borderId="15" xfId="0" applyNumberFormat="1" applyFont="1" applyBorder="1" applyAlignment="1" applyProtection="1">
      <alignment/>
      <protection hidden="1"/>
    </xf>
    <xf numFmtId="2" fontId="12" fillId="0" borderId="11" xfId="0" applyNumberFormat="1" applyFont="1" applyBorder="1" applyAlignment="1" applyProtection="1">
      <alignment/>
      <protection hidden="1"/>
    </xf>
    <xf numFmtId="2" fontId="12" fillId="0" borderId="16" xfId="0" applyNumberFormat="1" applyFont="1" applyBorder="1" applyAlignment="1" applyProtection="1">
      <alignment/>
      <protection hidden="1"/>
    </xf>
    <xf numFmtId="2" fontId="13" fillId="34" borderId="17" xfId="0" applyNumberFormat="1" applyFont="1" applyFill="1" applyBorder="1" applyAlignment="1" applyProtection="1">
      <alignment/>
      <protection hidden="1"/>
    </xf>
    <xf numFmtId="2" fontId="13" fillId="34" borderId="11" xfId="0" applyNumberFormat="1" applyFont="1" applyFill="1" applyBorder="1" applyAlignment="1" applyProtection="1">
      <alignment/>
      <protection hidden="1"/>
    </xf>
    <xf numFmtId="2" fontId="13" fillId="34" borderId="18" xfId="0" applyNumberFormat="1" applyFont="1" applyFill="1" applyBorder="1" applyAlignment="1" applyProtection="1">
      <alignment/>
      <protection hidden="1"/>
    </xf>
    <xf numFmtId="0" fontId="3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34" borderId="10" xfId="0" applyFont="1" applyFill="1" applyBorder="1" applyAlignment="1" applyProtection="1">
      <alignment/>
      <protection locked="0"/>
    </xf>
    <xf numFmtId="0" fontId="14" fillId="34" borderId="10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15" fillId="0" borderId="0" xfId="0" applyFont="1" applyAlignment="1" applyProtection="1">
      <alignment horizontal="right"/>
      <protection hidden="1"/>
    </xf>
    <xf numFmtId="0" fontId="14" fillId="0" borderId="0" xfId="0" applyFont="1" applyAlignment="1">
      <alignment horizontal="justify"/>
    </xf>
    <xf numFmtId="0" fontId="15" fillId="0" borderId="0" xfId="0" applyNumberFormat="1" applyFont="1" applyAlignment="1" applyProtection="1">
      <alignment horizontal="center"/>
      <protection hidden="1"/>
    </xf>
    <xf numFmtId="0" fontId="9" fillId="0" borderId="10" xfId="0" applyNumberFormat="1" applyFont="1" applyBorder="1" applyAlignment="1" applyProtection="1">
      <alignment/>
      <protection hidden="1"/>
    </xf>
    <xf numFmtId="0" fontId="14" fillId="0" borderId="0" xfId="0" applyFont="1" applyFill="1" applyAlignment="1">
      <alignment horizontal="center"/>
    </xf>
    <xf numFmtId="0" fontId="14" fillId="34" borderId="0" xfId="0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hidden="1"/>
    </xf>
    <xf numFmtId="0" fontId="16" fillId="33" borderId="0" xfId="0" applyFont="1" applyFill="1" applyAlignment="1">
      <alignment horizontal="center"/>
    </xf>
    <xf numFmtId="0" fontId="16" fillId="33" borderId="0" xfId="0" applyFont="1" applyFill="1" applyAlignment="1">
      <alignment/>
    </xf>
    <xf numFmtId="0" fontId="1" fillId="34" borderId="19" xfId="0" applyFont="1" applyFill="1" applyBorder="1" applyAlignment="1" applyProtection="1">
      <alignment/>
      <protection locked="0"/>
    </xf>
    <xf numFmtId="0" fontId="15" fillId="0" borderId="1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0" fontId="2" fillId="0" borderId="0" xfId="0" applyFont="1" applyAlignment="1" applyProtection="1">
      <alignment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6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17.28125" style="4" customWidth="1"/>
    <col min="2" max="2" width="13.140625" style="4" customWidth="1"/>
    <col min="3" max="3" width="12.8515625" style="4" customWidth="1"/>
    <col min="4" max="4" width="9.140625" style="4" customWidth="1"/>
    <col min="5" max="5" width="1.7109375" style="18" customWidth="1"/>
    <col min="6" max="6" width="15.28125" style="4" customWidth="1"/>
    <col min="7" max="7" width="16.8515625" style="4" customWidth="1"/>
    <col min="8" max="9" width="13.28125" style="4" customWidth="1"/>
    <col min="10" max="10" width="12.8515625" style="4" customWidth="1"/>
    <col min="11" max="11" width="13.28125" style="4" customWidth="1"/>
    <col min="12" max="12" width="14.421875" style="4" customWidth="1"/>
    <col min="13" max="13" width="13.421875" style="4" customWidth="1"/>
    <col min="14" max="14" width="13.57421875" style="4" customWidth="1"/>
    <col min="15" max="15" width="13.421875" style="4" customWidth="1"/>
    <col min="16" max="16" width="14.8515625" style="4" customWidth="1"/>
    <col min="17" max="17" width="13.421875" style="4" customWidth="1"/>
    <col min="18" max="18" width="13.7109375" style="4" customWidth="1"/>
    <col min="19" max="19" width="14.140625" style="4" customWidth="1"/>
    <col min="20" max="20" width="13.7109375" style="4" customWidth="1"/>
    <col min="21" max="21" width="14.140625" style="4" customWidth="1"/>
    <col min="22" max="22" width="13.140625" style="4" customWidth="1"/>
    <col min="23" max="23" width="13.00390625" style="4" customWidth="1"/>
    <col min="24" max="24" width="12.8515625" style="4" customWidth="1"/>
    <col min="25" max="25" width="13.421875" style="4" customWidth="1"/>
    <col min="26" max="26" width="13.140625" style="4" customWidth="1"/>
    <col min="27" max="27" width="14.28125" style="4" customWidth="1"/>
    <col min="28" max="28" width="12.8515625" style="4" customWidth="1"/>
    <col min="29" max="29" width="14.57421875" style="4" customWidth="1"/>
    <col min="30" max="30" width="13.421875" style="4" customWidth="1"/>
    <col min="31" max="31" width="12.8515625" style="4" customWidth="1"/>
    <col min="32" max="32" width="12.7109375" style="4" customWidth="1"/>
    <col min="33" max="33" width="12.8515625" style="4" customWidth="1"/>
    <col min="34" max="34" width="13.7109375" style="4" customWidth="1"/>
    <col min="35" max="35" width="13.421875" style="4" customWidth="1"/>
    <col min="36" max="36" width="13.7109375" style="4" customWidth="1"/>
    <col min="37" max="37" width="13.28125" style="4" customWidth="1"/>
    <col min="38" max="16384" width="9.140625" style="4" customWidth="1"/>
  </cols>
  <sheetData>
    <row r="1" spans="1:10" ht="21" thickBot="1">
      <c r="A1" s="112" t="s">
        <v>0</v>
      </c>
      <c r="B1" s="112"/>
      <c r="C1" s="112"/>
      <c r="D1" s="2" t="s">
        <v>55</v>
      </c>
      <c r="E1" s="3"/>
      <c r="F1" s="1" t="s">
        <v>1</v>
      </c>
      <c r="G1" s="2">
        <v>1</v>
      </c>
      <c r="H1" s="1"/>
      <c r="I1" s="1"/>
      <c r="J1" s="1"/>
    </row>
    <row r="2" spans="1:10" ht="20.25">
      <c r="A2" s="1"/>
      <c r="B2" s="1"/>
      <c r="C2" s="1"/>
      <c r="D2" s="1"/>
      <c r="E2" s="3"/>
      <c r="F2" s="1"/>
      <c r="G2" s="1"/>
      <c r="H2" s="1"/>
      <c r="I2" s="1"/>
      <c r="J2" s="1"/>
    </row>
    <row r="3" spans="1:37" ht="20.25">
      <c r="A3" s="1" t="s">
        <v>2</v>
      </c>
      <c r="B3" s="5"/>
      <c r="D3" s="6">
        <f>COUNTA(B6)</f>
        <v>1</v>
      </c>
      <c r="E3" s="3"/>
      <c r="F3" s="1"/>
      <c r="G3" s="7" t="s">
        <v>3</v>
      </c>
      <c r="H3" s="7"/>
      <c r="I3" s="7"/>
      <c r="AK3" s="4" t="s">
        <v>4</v>
      </c>
    </row>
    <row r="4" spans="1:37" ht="21" thickBot="1">
      <c r="A4" s="51">
        <v>39448</v>
      </c>
      <c r="B4" s="1"/>
      <c r="C4" s="8"/>
      <c r="D4" s="6">
        <f>H15+G13</f>
        <v>152</v>
      </c>
      <c r="E4" s="3"/>
      <c r="F4" s="9" t="s">
        <v>5</v>
      </c>
      <c r="G4" s="10" t="s">
        <v>57</v>
      </c>
      <c r="H4" s="10" t="s">
        <v>58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</row>
    <row r="5" spans="1:37" ht="20.25">
      <c r="A5" s="8"/>
      <c r="B5" s="1" t="s">
        <v>6</v>
      </c>
      <c r="D5" s="12">
        <f>6*D3</f>
        <v>6</v>
      </c>
      <c r="E5" s="3"/>
      <c r="F5" s="9" t="s">
        <v>7</v>
      </c>
      <c r="G5" s="10">
        <v>500</v>
      </c>
      <c r="H5" s="10">
        <v>300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3">
        <f>SUM(G5:AJ5)</f>
        <v>800</v>
      </c>
    </row>
    <row r="6" spans="1:37" ht="21" thickBot="1">
      <c r="A6" s="2"/>
      <c r="B6" s="14" t="s">
        <v>56</v>
      </c>
      <c r="C6" s="15"/>
      <c r="D6" s="16">
        <f>COUNT(C10)</f>
        <v>1</v>
      </c>
      <c r="E6" s="3"/>
      <c r="F6" s="9" t="s">
        <v>8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</row>
    <row r="7" spans="1:37" ht="20.25">
      <c r="A7" s="1"/>
      <c r="D7" s="17"/>
      <c r="F7" s="9" t="s">
        <v>7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3">
        <f>SUM(G7:AJ7)</f>
        <v>0</v>
      </c>
    </row>
    <row r="8" spans="1:4" ht="21" thickBot="1">
      <c r="A8" s="1" t="s">
        <v>9</v>
      </c>
      <c r="B8" s="19">
        <f>1*D3</f>
        <v>1</v>
      </c>
      <c r="C8" s="1" t="s">
        <v>10</v>
      </c>
      <c r="D8" s="20">
        <v>152</v>
      </c>
    </row>
    <row r="9" spans="1:37" ht="20.25">
      <c r="A9" s="1"/>
      <c r="B9" s="1"/>
      <c r="C9" s="1"/>
      <c r="D9" s="1"/>
      <c r="E9" s="3"/>
      <c r="G9" s="7" t="s">
        <v>11</v>
      </c>
      <c r="H9" s="7"/>
      <c r="I9" s="7"/>
      <c r="J9" s="7"/>
      <c r="K9" s="7"/>
      <c r="AK9" s="4" t="s">
        <v>4</v>
      </c>
    </row>
    <row r="10" spans="2:37" ht="21" thickBot="1">
      <c r="B10" s="1" t="s">
        <v>12</v>
      </c>
      <c r="C10" s="21">
        <v>10000</v>
      </c>
      <c r="E10" s="3"/>
      <c r="F10" s="22" t="s">
        <v>13</v>
      </c>
      <c r="G10" s="23">
        <v>63</v>
      </c>
      <c r="H10" s="24">
        <v>125</v>
      </c>
      <c r="I10" s="24">
        <v>122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5">
        <f>COUNT(G10:AJ10)</f>
        <v>3</v>
      </c>
    </row>
    <row r="11" spans="1:37" ht="21" thickBot="1">
      <c r="A11" s="1"/>
      <c r="B11" s="1" t="s">
        <v>14</v>
      </c>
      <c r="C11" s="21">
        <v>5000</v>
      </c>
      <c r="D11" s="1"/>
      <c r="E11" s="3"/>
      <c r="F11" s="22" t="s">
        <v>7</v>
      </c>
      <c r="G11" s="24">
        <v>50</v>
      </c>
      <c r="H11" s="24">
        <v>150</v>
      </c>
      <c r="I11" s="24">
        <v>250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5">
        <f>SUM(G11:AJ11)</f>
        <v>450</v>
      </c>
    </row>
    <row r="12" spans="2:5" ht="21" thickBot="1">
      <c r="B12" s="1" t="s">
        <v>15</v>
      </c>
      <c r="C12" s="26">
        <f>C10-C11</f>
        <v>5000</v>
      </c>
      <c r="D12" s="1"/>
      <c r="E12" s="3"/>
    </row>
    <row r="13" spans="1:9" ht="41.25" thickBot="1">
      <c r="A13" s="27" t="s">
        <v>16</v>
      </c>
      <c r="B13" s="28">
        <f>C12-AK5+AK7</f>
        <v>4200</v>
      </c>
      <c r="C13" s="29"/>
      <c r="D13" s="1"/>
      <c r="E13" s="3"/>
      <c r="F13" s="30" t="s">
        <v>17</v>
      </c>
      <c r="G13" s="31">
        <f>COUNT(G10:AJ10)</f>
        <v>3</v>
      </c>
      <c r="H13" s="27" t="s">
        <v>18</v>
      </c>
      <c r="I13" s="31">
        <f>SUM(G11:AJ11)</f>
        <v>450</v>
      </c>
    </row>
    <row r="14" spans="1:5" ht="21" thickBot="1">
      <c r="A14" s="1" t="s">
        <v>19</v>
      </c>
      <c r="B14" s="83">
        <f>H30</f>
        <v>4200</v>
      </c>
      <c r="C14" s="29"/>
      <c r="D14" s="1"/>
      <c r="E14" s="3"/>
    </row>
    <row r="15" spans="4:9" ht="21" thickBot="1">
      <c r="D15" s="1"/>
      <c r="E15" s="3"/>
      <c r="F15" s="112" t="s">
        <v>20</v>
      </c>
      <c r="G15" s="112"/>
      <c r="H15" s="32">
        <f>(D8-B8+1-G13)*D6</f>
        <v>149</v>
      </c>
      <c r="I15" s="33"/>
    </row>
    <row r="16" spans="1:5" ht="21" thickBot="1">
      <c r="A16" s="4" t="s">
        <v>21</v>
      </c>
      <c r="B16"/>
      <c r="C16" s="34">
        <f>B14-B13</f>
        <v>0</v>
      </c>
      <c r="D16" s="1"/>
      <c r="E16" s="3"/>
    </row>
    <row r="17" spans="3:5" ht="21" thickBot="1">
      <c r="C17" s="1"/>
      <c r="D17" s="1"/>
      <c r="E17" s="3"/>
    </row>
    <row r="18" spans="1:9" ht="21" thickBot="1">
      <c r="A18" s="57" t="s">
        <v>37</v>
      </c>
      <c r="B18" s="58" t="s">
        <v>13</v>
      </c>
      <c r="C18" s="58" t="s">
        <v>18</v>
      </c>
      <c r="D18" s="59"/>
      <c r="E18" s="58"/>
      <c r="F18" s="58" t="s">
        <v>38</v>
      </c>
      <c r="G18" s="58" t="s">
        <v>13</v>
      </c>
      <c r="H18" s="58" t="s">
        <v>39</v>
      </c>
      <c r="I18" s="60" t="s">
        <v>18</v>
      </c>
    </row>
    <row r="19" spans="1:9" ht="20.25">
      <c r="A19" s="61">
        <v>5000</v>
      </c>
      <c r="B19" s="77"/>
      <c r="C19" s="84">
        <f>A19*B19</f>
        <v>0</v>
      </c>
      <c r="D19" s="62"/>
      <c r="E19" s="63"/>
      <c r="F19" s="64" t="s">
        <v>40</v>
      </c>
      <c r="G19" s="79">
        <v>10</v>
      </c>
      <c r="H19" s="81">
        <v>61</v>
      </c>
      <c r="I19" s="84">
        <f>G19*H19</f>
        <v>610</v>
      </c>
    </row>
    <row r="20" spans="1:9" ht="20.25">
      <c r="A20" s="65">
        <v>1000</v>
      </c>
      <c r="B20" s="78">
        <v>2</v>
      </c>
      <c r="C20" s="85">
        <f aca="true" t="shared" si="0" ref="C20:C27">A20*B20</f>
        <v>2000</v>
      </c>
      <c r="D20" s="67"/>
      <c r="E20" s="68"/>
      <c r="F20" s="69" t="s">
        <v>41</v>
      </c>
      <c r="G20" s="80"/>
      <c r="H20" s="82">
        <v>70</v>
      </c>
      <c r="I20" s="85">
        <f>G20*H20</f>
        <v>0</v>
      </c>
    </row>
    <row r="21" spans="1:9" ht="20.25">
      <c r="A21" s="65">
        <v>500</v>
      </c>
      <c r="B21" s="78">
        <v>2</v>
      </c>
      <c r="C21" s="85">
        <f t="shared" si="0"/>
        <v>1000</v>
      </c>
      <c r="D21" s="67"/>
      <c r="E21" s="68"/>
      <c r="F21" s="69" t="s">
        <v>42</v>
      </c>
      <c r="G21" s="80"/>
      <c r="H21" s="82">
        <v>35</v>
      </c>
      <c r="I21" s="85">
        <f>G21*H21</f>
        <v>0</v>
      </c>
    </row>
    <row r="22" spans="1:9" ht="20.25">
      <c r="A22" s="65">
        <v>100</v>
      </c>
      <c r="B22" s="78">
        <v>1</v>
      </c>
      <c r="C22" s="85">
        <f t="shared" si="0"/>
        <v>100</v>
      </c>
      <c r="D22" s="67"/>
      <c r="E22" s="68"/>
      <c r="F22" s="69" t="s">
        <v>43</v>
      </c>
      <c r="G22" s="80"/>
      <c r="H22" s="82">
        <v>41</v>
      </c>
      <c r="I22" s="85">
        <f>G22*H22</f>
        <v>0</v>
      </c>
    </row>
    <row r="23" spans="1:9" ht="20.25">
      <c r="A23" s="65">
        <v>50</v>
      </c>
      <c r="B23" s="78">
        <v>4</v>
      </c>
      <c r="C23" s="85">
        <f t="shared" si="0"/>
        <v>200</v>
      </c>
      <c r="D23" s="67"/>
      <c r="E23" s="68"/>
      <c r="F23" s="109" t="s">
        <v>54</v>
      </c>
      <c r="G23" s="80"/>
      <c r="H23" s="82">
        <v>1200</v>
      </c>
      <c r="I23" s="85">
        <f>G23*H23</f>
        <v>0</v>
      </c>
    </row>
    <row r="24" spans="1:9" ht="20.25">
      <c r="A24" s="65">
        <v>10</v>
      </c>
      <c r="B24" s="78">
        <v>24</v>
      </c>
      <c r="C24" s="85">
        <f t="shared" si="0"/>
        <v>240</v>
      </c>
      <c r="D24" s="67"/>
      <c r="E24" s="68"/>
      <c r="F24" s="69"/>
      <c r="G24" s="68"/>
      <c r="H24" s="69"/>
      <c r="I24" s="66"/>
    </row>
    <row r="25" spans="1:9" ht="20.25">
      <c r="A25" s="65">
        <v>5</v>
      </c>
      <c r="B25" s="78">
        <v>8</v>
      </c>
      <c r="C25" s="85">
        <f t="shared" si="0"/>
        <v>40</v>
      </c>
      <c r="D25" s="67"/>
      <c r="E25" s="68"/>
      <c r="F25" s="69"/>
      <c r="G25" s="68"/>
      <c r="H25" s="69"/>
      <c r="I25" s="66"/>
    </row>
    <row r="26" spans="1:9" ht="20.25">
      <c r="A26" s="65">
        <v>2</v>
      </c>
      <c r="B26" s="78">
        <v>4</v>
      </c>
      <c r="C26" s="85">
        <f t="shared" si="0"/>
        <v>8</v>
      </c>
      <c r="D26" s="67"/>
      <c r="E26" s="68"/>
      <c r="F26" s="69"/>
      <c r="G26" s="68"/>
      <c r="H26" s="69"/>
      <c r="I26" s="66"/>
    </row>
    <row r="27" spans="1:9" ht="21" thickBot="1">
      <c r="A27" s="65">
        <v>1</v>
      </c>
      <c r="B27" s="78">
        <v>2</v>
      </c>
      <c r="C27" s="86">
        <f t="shared" si="0"/>
        <v>2</v>
      </c>
      <c r="D27" s="67"/>
      <c r="E27" s="68"/>
      <c r="F27" s="71"/>
      <c r="G27" s="72"/>
      <c r="H27" s="71"/>
      <c r="I27" s="70"/>
    </row>
    <row r="28" spans="1:9" ht="21" thickBot="1">
      <c r="A28" s="73" t="s">
        <v>4</v>
      </c>
      <c r="B28" s="74"/>
      <c r="C28" s="87">
        <f>SUM(C19:C27)</f>
        <v>3590</v>
      </c>
      <c r="D28" s="75"/>
      <c r="E28" s="76"/>
      <c r="F28" s="73" t="s">
        <v>4</v>
      </c>
      <c r="G28" s="68"/>
      <c r="H28" s="69"/>
      <c r="I28" s="88">
        <f>SUM(I19:I27)</f>
        <v>610</v>
      </c>
    </row>
    <row r="29" spans="1:8" ht="21" thickBot="1">
      <c r="A29" s="74"/>
      <c r="B29" s="74"/>
      <c r="C29" s="74"/>
      <c r="D29" s="75"/>
      <c r="E29" s="74"/>
      <c r="F29" s="74"/>
      <c r="G29" s="74"/>
      <c r="H29" s="74"/>
    </row>
    <row r="30" spans="1:8" ht="21" thickBot="1">
      <c r="A30" s="74"/>
      <c r="B30" s="74"/>
      <c r="C30" s="74"/>
      <c r="D30" s="75"/>
      <c r="E30" s="74"/>
      <c r="F30" s="74"/>
      <c r="G30" s="76" t="s">
        <v>44</v>
      </c>
      <c r="H30" s="89">
        <f>C28+I28</f>
        <v>4200</v>
      </c>
    </row>
    <row r="31" spans="1:5" ht="20.25">
      <c r="A31" s="17"/>
      <c r="E31" s="4"/>
    </row>
    <row r="32" spans="1:12" ht="6" customHeight="1">
      <c r="A32" s="18"/>
      <c r="B32" s="3"/>
      <c r="C32" s="18"/>
      <c r="D32" s="18"/>
      <c r="E32" s="3"/>
      <c r="F32" s="18"/>
      <c r="G32" s="18"/>
      <c r="H32" s="18"/>
      <c r="I32" s="18"/>
      <c r="J32" s="18"/>
      <c r="K32" s="18"/>
      <c r="L32" s="18"/>
    </row>
    <row r="33" spans="1:5" ht="20.25">
      <c r="A33" s="7" t="s">
        <v>45</v>
      </c>
      <c r="B33" s="7"/>
      <c r="C33" s="90"/>
      <c r="D33" s="1"/>
      <c r="E33" s="3"/>
    </row>
    <row r="34" spans="2:8" ht="21" thickBot="1">
      <c r="B34" s="91" t="s">
        <v>46</v>
      </c>
      <c r="C34" s="91" t="s">
        <v>47</v>
      </c>
      <c r="D34" s="91" t="s">
        <v>18</v>
      </c>
      <c r="E34" s="3"/>
      <c r="F34" s="92" t="s">
        <v>48</v>
      </c>
      <c r="G34" s="92"/>
      <c r="H34" s="93"/>
    </row>
    <row r="35" spans="1:5" ht="21" thickBot="1">
      <c r="A35" s="91" t="s">
        <v>49</v>
      </c>
      <c r="B35" s="94"/>
      <c r="C35" s="95">
        <v>10</v>
      </c>
      <c r="D35" s="96">
        <f>B35*C35</f>
        <v>0</v>
      </c>
      <c r="E35" s="3"/>
    </row>
    <row r="36" spans="1:8" ht="21" thickBot="1">
      <c r="A36" s="97" t="s">
        <v>50</v>
      </c>
      <c r="B36" s="98">
        <f>(B35-B37)-H36</f>
        <v>0</v>
      </c>
      <c r="C36" s="91"/>
      <c r="D36" s="96">
        <f>B36*C35</f>
        <v>0</v>
      </c>
      <c r="E36" s="3"/>
      <c r="F36" s="4" t="s">
        <v>51</v>
      </c>
      <c r="H36" s="99">
        <f>B35-B37-(H34/10)</f>
        <v>0</v>
      </c>
    </row>
    <row r="37" spans="1:4" ht="20.25">
      <c r="A37" s="100" t="s">
        <v>52</v>
      </c>
      <c r="B37" s="101"/>
      <c r="C37" s="92"/>
      <c r="D37" s="102">
        <f>B37*C35</f>
        <v>0</v>
      </c>
    </row>
    <row r="38" spans="1:12" ht="6.75" customHeight="1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</row>
    <row r="39" spans="1:5" ht="20.25">
      <c r="A39" s="17"/>
      <c r="E39" s="4"/>
    </row>
    <row r="40" spans="1:5" ht="20.25">
      <c r="A40" s="35"/>
      <c r="B40" s="36"/>
      <c r="E40" s="4"/>
    </row>
    <row r="41" spans="1:5" ht="20.25">
      <c r="A41" s="36"/>
      <c r="B41" s="36"/>
      <c r="C41" s="35"/>
      <c r="E41" s="4"/>
    </row>
    <row r="42" spans="1:5" ht="20.25">
      <c r="A42" s="36"/>
      <c r="B42" s="36"/>
      <c r="C42" s="35"/>
      <c r="E42" s="4"/>
    </row>
    <row r="43" spans="1:5" ht="20.25">
      <c r="A43" s="36"/>
      <c r="B43" s="36"/>
      <c r="C43" s="35"/>
      <c r="E43" s="4"/>
    </row>
    <row r="44" spans="1:5" ht="20.25">
      <c r="A44" s="36"/>
      <c r="B44" s="36"/>
      <c r="C44" s="35"/>
      <c r="E44" s="4"/>
    </row>
    <row r="45" spans="1:5" ht="20.25">
      <c r="A45" s="36"/>
      <c r="C45" s="35"/>
      <c r="E45" s="4"/>
    </row>
    <row r="46" spans="3:5" ht="20.25">
      <c r="C46" s="35"/>
      <c r="E46" s="4"/>
    </row>
  </sheetData>
  <sheetProtection/>
  <mergeCells count="2">
    <mergeCell ref="A1:C1"/>
    <mergeCell ref="F15:G15"/>
  </mergeCells>
  <printOptions/>
  <pageMargins left="0.75" right="0.75" top="1" bottom="1" header="0.5" footer="0.5"/>
  <pageSetup horizontalDpi="120" verticalDpi="12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3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6.140625" style="0" customWidth="1"/>
    <col min="2" max="2" width="14.421875" style="0" customWidth="1"/>
    <col min="3" max="3" width="13.7109375" style="0" customWidth="1"/>
    <col min="4" max="4" width="12.57421875" style="0" customWidth="1"/>
    <col min="5" max="5" width="1.7109375" style="0" customWidth="1"/>
    <col min="6" max="6" width="14.57421875" style="0" customWidth="1"/>
    <col min="7" max="7" width="14.140625" style="0" customWidth="1"/>
    <col min="8" max="8" width="12.421875" style="0" customWidth="1"/>
    <col min="9" max="9" width="13.57421875" style="0" customWidth="1"/>
    <col min="10" max="10" width="12.8515625" style="0" customWidth="1"/>
    <col min="11" max="11" width="12.140625" style="0" customWidth="1"/>
    <col min="12" max="12" width="12.421875" style="0" customWidth="1"/>
    <col min="13" max="13" width="14.421875" style="0" customWidth="1"/>
    <col min="14" max="14" width="13.00390625" style="0" customWidth="1"/>
    <col min="15" max="15" width="13.421875" style="0" customWidth="1"/>
    <col min="16" max="17" width="13.8515625" style="0" customWidth="1"/>
    <col min="18" max="18" width="13.7109375" style="0" customWidth="1"/>
    <col min="19" max="19" width="14.140625" style="0" customWidth="1"/>
    <col min="20" max="20" width="13.7109375" style="0" customWidth="1"/>
    <col min="21" max="21" width="13.421875" style="0" customWidth="1"/>
    <col min="22" max="22" width="14.00390625" style="0" customWidth="1"/>
    <col min="23" max="23" width="13.57421875" style="0" customWidth="1"/>
    <col min="24" max="24" width="14.00390625" style="0" customWidth="1"/>
    <col min="25" max="26" width="13.421875" style="0" customWidth="1"/>
    <col min="27" max="27" width="13.140625" style="0" customWidth="1"/>
    <col min="28" max="28" width="13.7109375" style="0" customWidth="1"/>
    <col min="29" max="29" width="13.421875" style="0" customWidth="1"/>
    <col min="30" max="30" width="13.7109375" style="0" customWidth="1"/>
    <col min="31" max="31" width="14.00390625" style="0" customWidth="1"/>
    <col min="32" max="32" width="13.8515625" style="0" customWidth="1"/>
    <col min="33" max="33" width="13.57421875" style="0" customWidth="1"/>
    <col min="34" max="34" width="13.7109375" style="0" customWidth="1"/>
    <col min="35" max="35" width="13.57421875" style="0" customWidth="1"/>
    <col min="36" max="36" width="13.28125" style="0" customWidth="1"/>
    <col min="37" max="37" width="14.7109375" style="0" customWidth="1"/>
  </cols>
  <sheetData>
    <row r="1" spans="1:37" ht="21" thickBot="1">
      <c r="A1" s="112" t="s">
        <v>0</v>
      </c>
      <c r="B1" s="112"/>
      <c r="C1" s="112"/>
      <c r="D1" s="37" t="str">
        <f>'D1A'!D1</f>
        <v>Ohr1</v>
      </c>
      <c r="E1" s="3"/>
      <c r="F1" s="1" t="s">
        <v>1</v>
      </c>
      <c r="G1" s="37">
        <f>'D1A'!G1</f>
        <v>1</v>
      </c>
      <c r="H1" s="1"/>
      <c r="I1" s="1"/>
      <c r="J1" s="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15" customHeight="1">
      <c r="A2" s="1"/>
      <c r="B2" s="1"/>
      <c r="C2" s="1"/>
      <c r="D2" s="1"/>
      <c r="E2" s="3"/>
      <c r="F2" s="1"/>
      <c r="G2" s="1"/>
      <c r="H2" s="1"/>
      <c r="I2" s="1"/>
      <c r="J2" s="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20.25">
      <c r="A3" s="1" t="s">
        <v>2</v>
      </c>
      <c r="B3" s="5"/>
      <c r="C3" s="4"/>
      <c r="D3" s="38">
        <f>COUNTA(B6)</f>
        <v>0</v>
      </c>
      <c r="E3" s="3"/>
      <c r="F3" s="1"/>
      <c r="G3" s="7" t="s">
        <v>3</v>
      </c>
      <c r="H3" s="7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 t="s">
        <v>4</v>
      </c>
    </row>
    <row r="4" spans="1:37" ht="23.25" customHeight="1" thickBot="1">
      <c r="A4" s="52">
        <f>'D5A'!A4</f>
        <v>39452</v>
      </c>
      <c r="B4" s="1"/>
      <c r="C4" s="8"/>
      <c r="D4" s="38">
        <f>H15+G13</f>
        <v>0</v>
      </c>
      <c r="E4" s="3"/>
      <c r="F4" s="9" t="s">
        <v>5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</row>
    <row r="5" spans="1:37" ht="20.25">
      <c r="A5" s="1"/>
      <c r="B5" s="1" t="s">
        <v>22</v>
      </c>
      <c r="C5" s="4"/>
      <c r="D5" s="6">
        <f>7*D3</f>
        <v>0</v>
      </c>
      <c r="E5" s="3"/>
      <c r="F5" s="9" t="s">
        <v>7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3">
        <f>SUM(G5:AJ5)</f>
        <v>0</v>
      </c>
    </row>
    <row r="6" spans="1:37" ht="22.5" customHeight="1" thickBot="1">
      <c r="A6" s="2"/>
      <c r="B6" s="14"/>
      <c r="C6" s="15"/>
      <c r="D6" s="16">
        <f>COUNT(C10)</f>
        <v>0</v>
      </c>
      <c r="E6" s="3"/>
      <c r="F6" s="9" t="s">
        <v>8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</row>
    <row r="7" spans="1:37" ht="20.25">
      <c r="A7" s="1"/>
      <c r="B7" s="4"/>
      <c r="C7" s="4"/>
      <c r="D7" s="1"/>
      <c r="E7" s="18"/>
      <c r="F7" s="9" t="s">
        <v>7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3">
        <f>SUM(G7:AJ7)</f>
        <v>0</v>
      </c>
    </row>
    <row r="8" spans="1:37" ht="21" thickBot="1">
      <c r="A8" s="1" t="s">
        <v>9</v>
      </c>
      <c r="B8" s="19">
        <f>('D1A'!D4+'D1B'!D4+'D2A'!D4+'D2B'!D4+'D3A'!D4+'D3B'!D4+'D4A'!D4+1)*D3</f>
        <v>0</v>
      </c>
      <c r="C8" s="1" t="s">
        <v>10</v>
      </c>
      <c r="D8" s="20"/>
      <c r="E8" s="1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20.25">
      <c r="A9" s="1"/>
      <c r="B9" s="1"/>
      <c r="C9" s="1"/>
      <c r="D9" s="1"/>
      <c r="E9" s="3"/>
      <c r="F9" s="4"/>
      <c r="G9" s="7" t="s">
        <v>11</v>
      </c>
      <c r="H9" s="7"/>
      <c r="I9" s="7"/>
      <c r="J9" s="7"/>
      <c r="K9" s="7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 t="s">
        <v>4</v>
      </c>
    </row>
    <row r="10" spans="1:37" ht="21" thickBot="1">
      <c r="A10" s="4"/>
      <c r="B10" s="1" t="s">
        <v>12</v>
      </c>
      <c r="C10" s="21"/>
      <c r="D10" s="4"/>
      <c r="E10" s="3"/>
      <c r="F10" s="22" t="s">
        <v>13</v>
      </c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5">
        <f>COUNT(G10:AJ10)</f>
        <v>0</v>
      </c>
    </row>
    <row r="11" spans="1:37" ht="21" thickBot="1">
      <c r="A11" s="1"/>
      <c r="B11" s="1" t="s">
        <v>14</v>
      </c>
      <c r="C11" s="21"/>
      <c r="D11" s="1"/>
      <c r="E11" s="3"/>
      <c r="F11" s="22" t="s">
        <v>7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5">
        <f>SUM(G11:AJ11)</f>
        <v>0</v>
      </c>
    </row>
    <row r="12" spans="1:37" ht="21" thickBot="1">
      <c r="A12" s="4"/>
      <c r="B12" s="1" t="s">
        <v>15</v>
      </c>
      <c r="C12" s="26">
        <f>C10-C11</f>
        <v>0</v>
      </c>
      <c r="D12" s="1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39" customHeight="1" thickBot="1">
      <c r="A13" s="27" t="s">
        <v>16</v>
      </c>
      <c r="B13" s="28">
        <f>C12-AK5+AK7</f>
        <v>0</v>
      </c>
      <c r="C13" s="29"/>
      <c r="D13" s="1"/>
      <c r="E13" s="3"/>
      <c r="F13" s="30" t="s">
        <v>17</v>
      </c>
      <c r="G13" s="31">
        <f>COUNT(G10:AJ10)</f>
        <v>0</v>
      </c>
      <c r="H13" s="27" t="s">
        <v>18</v>
      </c>
      <c r="I13" s="31">
        <f>SUM(G11:AJ11)</f>
        <v>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21" thickBot="1">
      <c r="A14" s="1" t="s">
        <v>19</v>
      </c>
      <c r="B14" s="83">
        <f>H30</f>
        <v>0</v>
      </c>
      <c r="C14" s="29"/>
      <c r="D14" s="1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21" thickBot="1">
      <c r="A15" s="4"/>
      <c r="B15" s="4"/>
      <c r="C15" s="4"/>
      <c r="D15" s="1"/>
      <c r="E15" s="3"/>
      <c r="F15" s="112" t="s">
        <v>20</v>
      </c>
      <c r="G15" s="112"/>
      <c r="H15" s="32">
        <f>(D8-B8+1-G13)*D6</f>
        <v>0</v>
      </c>
      <c r="I15" s="3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21" thickBot="1">
      <c r="A16" s="4" t="s">
        <v>21</v>
      </c>
      <c r="C16" s="34">
        <f>B14-B13</f>
        <v>0</v>
      </c>
      <c r="D16" s="1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21" thickBot="1">
      <c r="A17" s="4"/>
      <c r="B17" s="4"/>
      <c r="C17" s="1"/>
      <c r="D17" s="1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21" thickBot="1">
      <c r="A18" s="57" t="s">
        <v>37</v>
      </c>
      <c r="B18" s="58" t="s">
        <v>13</v>
      </c>
      <c r="C18" s="58" t="s">
        <v>18</v>
      </c>
      <c r="D18" s="59"/>
      <c r="E18" s="58"/>
      <c r="F18" s="58" t="s">
        <v>38</v>
      </c>
      <c r="G18" s="58" t="s">
        <v>13</v>
      </c>
      <c r="H18" s="58" t="s">
        <v>39</v>
      </c>
      <c r="I18" s="60" t="s">
        <v>18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20.25">
      <c r="A19" s="61">
        <v>5000</v>
      </c>
      <c r="B19" s="77"/>
      <c r="C19" s="84">
        <f>A19*B19</f>
        <v>0</v>
      </c>
      <c r="D19" s="62"/>
      <c r="E19" s="63"/>
      <c r="F19" s="64" t="s">
        <v>40</v>
      </c>
      <c r="G19" s="79"/>
      <c r="H19" s="81">
        <v>60</v>
      </c>
      <c r="I19" s="84">
        <f>G19*H19</f>
        <v>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20.25">
      <c r="A20" s="65">
        <v>1000</v>
      </c>
      <c r="B20" s="78"/>
      <c r="C20" s="85">
        <f aca="true" t="shared" si="0" ref="C20:C27">A20*B20</f>
        <v>0</v>
      </c>
      <c r="D20" s="67"/>
      <c r="E20" s="68"/>
      <c r="F20" s="69" t="s">
        <v>41</v>
      </c>
      <c r="G20" s="80"/>
      <c r="H20" s="82">
        <v>70</v>
      </c>
      <c r="I20" s="85">
        <f>G20*H20</f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20.25">
      <c r="A21" s="65">
        <v>500</v>
      </c>
      <c r="B21" s="78"/>
      <c r="C21" s="85">
        <f t="shared" si="0"/>
        <v>0</v>
      </c>
      <c r="D21" s="67"/>
      <c r="E21" s="68"/>
      <c r="F21" s="69" t="s">
        <v>42</v>
      </c>
      <c r="G21" s="80"/>
      <c r="H21" s="82">
        <v>35</v>
      </c>
      <c r="I21" s="85">
        <f>G21*H21</f>
        <v>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20.25">
      <c r="A22" s="65">
        <v>100</v>
      </c>
      <c r="B22" s="78"/>
      <c r="C22" s="85">
        <f t="shared" si="0"/>
        <v>0</v>
      </c>
      <c r="D22" s="67"/>
      <c r="E22" s="68"/>
      <c r="F22" s="69" t="s">
        <v>43</v>
      </c>
      <c r="G22" s="80"/>
      <c r="H22" s="82">
        <v>41</v>
      </c>
      <c r="I22" s="85">
        <f>G22*H22</f>
        <v>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20.25">
      <c r="A23" s="65">
        <v>50</v>
      </c>
      <c r="B23" s="78"/>
      <c r="C23" s="85">
        <f t="shared" si="0"/>
        <v>0</v>
      </c>
      <c r="D23" s="67"/>
      <c r="E23" s="68"/>
      <c r="F23" s="109" t="s">
        <v>54</v>
      </c>
      <c r="G23" s="80"/>
      <c r="H23" s="82">
        <v>1200</v>
      </c>
      <c r="I23" s="85">
        <f>G23*H23</f>
        <v>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20.25">
      <c r="A24" s="65">
        <v>10</v>
      </c>
      <c r="B24" s="78"/>
      <c r="C24" s="85">
        <f t="shared" si="0"/>
        <v>0</v>
      </c>
      <c r="D24" s="67"/>
      <c r="E24" s="68"/>
      <c r="F24" s="69"/>
      <c r="G24" s="68"/>
      <c r="H24" s="69"/>
      <c r="I24" s="85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20.25">
      <c r="A25" s="65">
        <v>5</v>
      </c>
      <c r="B25" s="78"/>
      <c r="C25" s="85">
        <f t="shared" si="0"/>
        <v>0</v>
      </c>
      <c r="D25" s="67"/>
      <c r="E25" s="68"/>
      <c r="F25" s="69"/>
      <c r="G25" s="68"/>
      <c r="H25" s="69"/>
      <c r="I25" s="8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20.25">
      <c r="A26" s="65">
        <v>2</v>
      </c>
      <c r="B26" s="78"/>
      <c r="C26" s="85">
        <f t="shared" si="0"/>
        <v>0</v>
      </c>
      <c r="D26" s="67"/>
      <c r="E26" s="68"/>
      <c r="F26" s="69"/>
      <c r="G26" s="68"/>
      <c r="H26" s="69"/>
      <c r="I26" s="85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21" thickBot="1">
      <c r="A27" s="65">
        <v>1</v>
      </c>
      <c r="B27" s="78"/>
      <c r="C27" s="86">
        <f t="shared" si="0"/>
        <v>0</v>
      </c>
      <c r="D27" s="67"/>
      <c r="E27" s="68"/>
      <c r="F27" s="71"/>
      <c r="G27" s="72"/>
      <c r="H27" s="71"/>
      <c r="I27" s="86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21" thickBot="1">
      <c r="A28" s="73" t="s">
        <v>4</v>
      </c>
      <c r="B28" s="74"/>
      <c r="C28" s="87">
        <f>SUM(C19:C27)</f>
        <v>0</v>
      </c>
      <c r="D28" s="75"/>
      <c r="E28" s="76"/>
      <c r="F28" s="73" t="s">
        <v>4</v>
      </c>
      <c r="G28" s="68"/>
      <c r="H28" s="69"/>
      <c r="I28" s="88">
        <f>SUM(I19:I27)</f>
        <v>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21" thickBot="1">
      <c r="A29" s="74"/>
      <c r="B29" s="74"/>
      <c r="C29" s="74"/>
      <c r="D29" s="75"/>
      <c r="E29" s="74"/>
      <c r="F29" s="74"/>
      <c r="G29" s="74"/>
      <c r="H29" s="7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21" thickBot="1">
      <c r="A30" s="74"/>
      <c r="B30" s="74"/>
      <c r="C30" s="74"/>
      <c r="D30" s="75"/>
      <c r="E30" s="74"/>
      <c r="F30" s="74"/>
      <c r="G30" s="76" t="s">
        <v>44</v>
      </c>
      <c r="H30" s="89">
        <f>C28+I28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20.25">
      <c r="A31" s="17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6.75" customHeight="1">
      <c r="A32" s="18"/>
      <c r="B32" s="3"/>
      <c r="C32" s="18"/>
      <c r="D32" s="18"/>
      <c r="E32" s="3"/>
      <c r="F32" s="18"/>
      <c r="G32" s="18"/>
      <c r="H32" s="18"/>
      <c r="I32" s="18"/>
      <c r="J32" s="18"/>
      <c r="K32" s="18"/>
      <c r="L32" s="18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20.25">
      <c r="A33" s="7" t="s">
        <v>45</v>
      </c>
      <c r="B33" s="7"/>
      <c r="C33" s="90"/>
      <c r="D33" s="1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21" thickBot="1">
      <c r="A34" s="4"/>
      <c r="B34" s="91" t="s">
        <v>46</v>
      </c>
      <c r="C34" s="91" t="s">
        <v>47</v>
      </c>
      <c r="D34" s="91" t="s">
        <v>18</v>
      </c>
      <c r="E34" s="3"/>
      <c r="F34" s="92" t="s">
        <v>48</v>
      </c>
      <c r="G34" s="92"/>
      <c r="H34" s="9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21" thickBot="1">
      <c r="A35" s="91" t="s">
        <v>49</v>
      </c>
      <c r="B35" s="106">
        <f>'D5A'!H36</f>
        <v>0</v>
      </c>
      <c r="C35" s="95">
        <v>10</v>
      </c>
      <c r="D35" s="96">
        <f>B35*C35</f>
        <v>0</v>
      </c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24" customHeight="1" thickBot="1">
      <c r="A36" s="97" t="s">
        <v>50</v>
      </c>
      <c r="B36" s="98">
        <f>(B35-B37)-H36</f>
        <v>0</v>
      </c>
      <c r="C36" s="91"/>
      <c r="D36" s="96">
        <f>B36*C35</f>
        <v>0</v>
      </c>
      <c r="E36" s="3"/>
      <c r="F36" s="4" t="s">
        <v>51</v>
      </c>
      <c r="G36" s="4"/>
      <c r="H36" s="99">
        <f>B35-B37-(H34/10)</f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9.5" customHeight="1">
      <c r="A37" s="100" t="s">
        <v>52</v>
      </c>
      <c r="B37" s="101"/>
      <c r="C37" s="92"/>
      <c r="D37" s="102">
        <f>B37*C35</f>
        <v>0</v>
      </c>
      <c r="E37" s="18"/>
      <c r="F37" s="4" t="s">
        <v>53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6.75" customHeight="1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</sheetData>
  <sheetProtection sheet="1" objects="1" scenarios="1"/>
  <mergeCells count="2">
    <mergeCell ref="A1:C1"/>
    <mergeCell ref="F15:G1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3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6.140625" style="0" customWidth="1"/>
    <col min="2" max="2" width="15.140625" style="0" customWidth="1"/>
    <col min="3" max="3" width="13.7109375" style="0" customWidth="1"/>
    <col min="4" max="4" width="11.8515625" style="0" customWidth="1"/>
    <col min="5" max="5" width="1.7109375" style="0" customWidth="1"/>
    <col min="6" max="6" width="14.421875" style="0" customWidth="1"/>
    <col min="7" max="7" width="13.28125" style="0" customWidth="1"/>
    <col min="8" max="8" width="13.421875" style="0" customWidth="1"/>
    <col min="9" max="9" width="13.7109375" style="0" customWidth="1"/>
    <col min="10" max="12" width="13.57421875" style="0" customWidth="1"/>
    <col min="13" max="13" width="13.7109375" style="0" customWidth="1"/>
    <col min="14" max="14" width="14.00390625" style="0" customWidth="1"/>
    <col min="15" max="15" width="13.140625" style="0" customWidth="1"/>
    <col min="16" max="16" width="18.28125" style="0" customWidth="1"/>
    <col min="17" max="17" width="13.8515625" style="0" customWidth="1"/>
    <col min="18" max="18" width="14.28125" style="0" customWidth="1"/>
    <col min="19" max="20" width="14.140625" style="0" customWidth="1"/>
    <col min="21" max="21" width="14.28125" style="0" customWidth="1"/>
    <col min="22" max="22" width="14.140625" style="0" customWidth="1"/>
    <col min="23" max="23" width="14.00390625" style="0" customWidth="1"/>
    <col min="24" max="24" width="13.8515625" style="0" customWidth="1"/>
    <col min="25" max="25" width="13.7109375" style="0" customWidth="1"/>
    <col min="26" max="26" width="13.8515625" style="0" customWidth="1"/>
    <col min="27" max="27" width="14.00390625" style="0" customWidth="1"/>
    <col min="28" max="28" width="13.421875" style="0" customWidth="1"/>
    <col min="29" max="29" width="14.57421875" style="0" customWidth="1"/>
    <col min="30" max="30" width="13.57421875" style="0" customWidth="1"/>
    <col min="31" max="31" width="13.421875" style="0" customWidth="1"/>
    <col min="32" max="32" width="14.28125" style="0" customWidth="1"/>
    <col min="33" max="33" width="13.140625" style="0" customWidth="1"/>
    <col min="34" max="34" width="14.00390625" style="0" customWidth="1"/>
    <col min="35" max="35" width="13.8515625" style="0" customWidth="1"/>
    <col min="36" max="36" width="13.28125" style="0" customWidth="1"/>
    <col min="37" max="37" width="15.140625" style="0" customWidth="1"/>
  </cols>
  <sheetData>
    <row r="1" spans="1:37" ht="21" thickBot="1">
      <c r="A1" s="112" t="s">
        <v>0</v>
      </c>
      <c r="B1" s="112"/>
      <c r="C1" s="112"/>
      <c r="D1" s="37" t="str">
        <f>'D1A'!D1</f>
        <v>Ohr1</v>
      </c>
      <c r="E1" s="3"/>
      <c r="F1" s="1" t="s">
        <v>1</v>
      </c>
      <c r="G1" s="37">
        <f>'D1A'!G1</f>
        <v>1</v>
      </c>
      <c r="H1" s="1"/>
      <c r="I1" s="1"/>
      <c r="J1" s="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20.25">
      <c r="A2" s="1"/>
      <c r="B2" s="1"/>
      <c r="C2" s="1"/>
      <c r="D2" s="1"/>
      <c r="E2" s="3"/>
      <c r="F2" s="1"/>
      <c r="G2" s="1"/>
      <c r="H2" s="1"/>
      <c r="I2" s="1"/>
      <c r="J2" s="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20.25">
      <c r="A3" s="1" t="s">
        <v>2</v>
      </c>
      <c r="B3" s="5"/>
      <c r="C3" s="4"/>
      <c r="D3" s="38">
        <f>COUNTA(B6)</f>
        <v>0</v>
      </c>
      <c r="E3" s="3"/>
      <c r="F3" s="1"/>
      <c r="G3" s="7" t="s">
        <v>3</v>
      </c>
      <c r="H3" s="7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 t="s">
        <v>4</v>
      </c>
    </row>
    <row r="4" spans="1:37" ht="21" customHeight="1" thickBot="1">
      <c r="A4" s="52">
        <f>'D5A'!A4+1</f>
        <v>39453</v>
      </c>
      <c r="B4" s="1"/>
      <c r="C4" s="8"/>
      <c r="D4" s="38">
        <f>H15+G13</f>
        <v>0</v>
      </c>
      <c r="E4" s="3"/>
      <c r="F4" s="9" t="s">
        <v>5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</row>
    <row r="5" spans="1:37" ht="20.25">
      <c r="A5" s="1"/>
      <c r="B5" s="1" t="s">
        <v>6</v>
      </c>
      <c r="C5" s="4"/>
      <c r="D5" s="6">
        <f>6*D3</f>
        <v>0</v>
      </c>
      <c r="E5" s="3"/>
      <c r="F5" s="9" t="s">
        <v>7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3">
        <f>SUM(G5:AJ5)</f>
        <v>0</v>
      </c>
    </row>
    <row r="6" spans="1:37" ht="21" customHeight="1" thickBot="1">
      <c r="A6" s="2"/>
      <c r="B6" s="14"/>
      <c r="C6" s="15"/>
      <c r="D6" s="16">
        <f>COUNT(C10)</f>
        <v>0</v>
      </c>
      <c r="E6" s="3"/>
      <c r="F6" s="9" t="s">
        <v>8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</row>
    <row r="7" spans="1:37" ht="20.25">
      <c r="A7" s="1"/>
      <c r="B7" s="4"/>
      <c r="C7" s="4"/>
      <c r="D7" s="1"/>
      <c r="E7" s="18"/>
      <c r="F7" s="9" t="s">
        <v>7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3">
        <f>SUM(G7:AJ7)</f>
        <v>0</v>
      </c>
    </row>
    <row r="8" spans="1:37" ht="21" thickBot="1">
      <c r="A8" s="1" t="s">
        <v>9</v>
      </c>
      <c r="B8" s="19">
        <f>('D1A'!D4+'D1B'!D4+'D2A'!D4+'D2B'!D4+'D3A'!D4+'D3B'!D4+1)*D3</f>
        <v>0</v>
      </c>
      <c r="C8" s="1" t="s">
        <v>10</v>
      </c>
      <c r="D8" s="20"/>
      <c r="E8" s="1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20.25">
      <c r="A9" s="1"/>
      <c r="B9" s="1"/>
      <c r="C9" s="1"/>
      <c r="D9" s="1"/>
      <c r="E9" s="3"/>
      <c r="F9" s="4"/>
      <c r="G9" s="7" t="s">
        <v>11</v>
      </c>
      <c r="H9" s="7"/>
      <c r="I9" s="7"/>
      <c r="J9" s="7"/>
      <c r="K9" s="7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 t="s">
        <v>4</v>
      </c>
    </row>
    <row r="10" spans="1:37" ht="21" thickBot="1">
      <c r="A10" s="4"/>
      <c r="B10" s="1" t="s">
        <v>12</v>
      </c>
      <c r="C10" s="21"/>
      <c r="D10" s="4"/>
      <c r="E10" s="3"/>
      <c r="F10" s="22" t="s">
        <v>13</v>
      </c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5">
        <f>COUNT(G10:AJ10)</f>
        <v>0</v>
      </c>
    </row>
    <row r="11" spans="1:37" ht="21" thickBot="1">
      <c r="A11" s="1"/>
      <c r="B11" s="1" t="s">
        <v>14</v>
      </c>
      <c r="C11" s="21"/>
      <c r="D11" s="1"/>
      <c r="E11" s="3"/>
      <c r="F11" s="22" t="s">
        <v>7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5">
        <f>SUM(G11:AJ11)</f>
        <v>0</v>
      </c>
    </row>
    <row r="12" spans="1:37" ht="21" thickBot="1">
      <c r="A12" s="4"/>
      <c r="B12" s="1" t="s">
        <v>15</v>
      </c>
      <c r="C12" s="26">
        <f>C10-C11</f>
        <v>0</v>
      </c>
      <c r="D12" s="1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45" customHeight="1" thickBot="1">
      <c r="A13" s="27" t="s">
        <v>16</v>
      </c>
      <c r="B13" s="28">
        <f>C12-AK5+AK7</f>
        <v>0</v>
      </c>
      <c r="C13" s="29"/>
      <c r="D13" s="1"/>
      <c r="E13" s="3"/>
      <c r="F13" s="30" t="s">
        <v>17</v>
      </c>
      <c r="G13" s="31">
        <f>COUNT(G10:AJ10)</f>
        <v>0</v>
      </c>
      <c r="H13" s="27" t="s">
        <v>18</v>
      </c>
      <c r="I13" s="31">
        <f>SUM(G11:AJ11)</f>
        <v>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21" thickBot="1">
      <c r="A14" s="1" t="s">
        <v>19</v>
      </c>
      <c r="B14" s="83">
        <f>H30</f>
        <v>0</v>
      </c>
      <c r="C14" s="29"/>
      <c r="D14" s="1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21" thickBot="1">
      <c r="A15" s="4"/>
      <c r="B15" s="4"/>
      <c r="C15" s="4"/>
      <c r="D15" s="1"/>
      <c r="E15" s="3"/>
      <c r="F15" s="112" t="s">
        <v>20</v>
      </c>
      <c r="G15" s="112"/>
      <c r="H15" s="32">
        <f>(D8-B8+1-G13)*D6</f>
        <v>0</v>
      </c>
      <c r="I15" s="3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21" thickBot="1">
      <c r="A16" s="4" t="s">
        <v>21</v>
      </c>
      <c r="C16" s="34">
        <f>B14-B13</f>
        <v>0</v>
      </c>
      <c r="D16" s="1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21" thickBot="1">
      <c r="A17" s="4"/>
      <c r="B17" s="4"/>
      <c r="C17" s="1"/>
      <c r="D17" s="1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21" thickBot="1">
      <c r="A18" s="57" t="s">
        <v>37</v>
      </c>
      <c r="B18" s="58" t="s">
        <v>13</v>
      </c>
      <c r="C18" s="58" t="s">
        <v>18</v>
      </c>
      <c r="D18" s="59"/>
      <c r="E18" s="58"/>
      <c r="F18" s="58" t="s">
        <v>38</v>
      </c>
      <c r="G18" s="58" t="s">
        <v>13</v>
      </c>
      <c r="H18" s="58" t="s">
        <v>39</v>
      </c>
      <c r="I18" s="60" t="s">
        <v>18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20.25">
      <c r="A19" s="61">
        <v>5000</v>
      </c>
      <c r="B19" s="77"/>
      <c r="C19" s="84">
        <f>A19*B19</f>
        <v>0</v>
      </c>
      <c r="D19" s="62"/>
      <c r="E19" s="63"/>
      <c r="F19" s="64" t="s">
        <v>40</v>
      </c>
      <c r="G19" s="79"/>
      <c r="H19" s="81">
        <v>60</v>
      </c>
      <c r="I19" s="84">
        <f>G19*H19</f>
        <v>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20.25">
      <c r="A20" s="65">
        <v>1000</v>
      </c>
      <c r="B20" s="78"/>
      <c r="C20" s="85">
        <f aca="true" t="shared" si="0" ref="C20:C27">A20*B20</f>
        <v>0</v>
      </c>
      <c r="D20" s="67"/>
      <c r="E20" s="68"/>
      <c r="F20" s="69" t="s">
        <v>41</v>
      </c>
      <c r="G20" s="80"/>
      <c r="H20" s="82">
        <v>70</v>
      </c>
      <c r="I20" s="85">
        <f>G20*H20</f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20.25">
      <c r="A21" s="65">
        <v>500</v>
      </c>
      <c r="B21" s="78"/>
      <c r="C21" s="85">
        <f t="shared" si="0"/>
        <v>0</v>
      </c>
      <c r="D21" s="67"/>
      <c r="E21" s="68"/>
      <c r="F21" s="69" t="s">
        <v>42</v>
      </c>
      <c r="G21" s="80"/>
      <c r="H21" s="82">
        <v>35</v>
      </c>
      <c r="I21" s="85">
        <f>G21*H21</f>
        <v>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20.25">
      <c r="A22" s="65">
        <v>100</v>
      </c>
      <c r="B22" s="78"/>
      <c r="C22" s="85">
        <f t="shared" si="0"/>
        <v>0</v>
      </c>
      <c r="D22" s="67"/>
      <c r="E22" s="68"/>
      <c r="F22" s="69" t="s">
        <v>43</v>
      </c>
      <c r="G22" s="80"/>
      <c r="H22" s="82">
        <v>41</v>
      </c>
      <c r="I22" s="85">
        <f>G22*H22</f>
        <v>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20.25">
      <c r="A23" s="65">
        <v>50</v>
      </c>
      <c r="B23" s="78"/>
      <c r="C23" s="85">
        <f t="shared" si="0"/>
        <v>0</v>
      </c>
      <c r="D23" s="67"/>
      <c r="E23" s="68"/>
      <c r="F23" s="109" t="s">
        <v>54</v>
      </c>
      <c r="G23" s="80"/>
      <c r="H23" s="82">
        <v>1200</v>
      </c>
      <c r="I23" s="85">
        <f>G23*H23</f>
        <v>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20.25">
      <c r="A24" s="65">
        <v>10</v>
      </c>
      <c r="B24" s="78"/>
      <c r="C24" s="85">
        <f t="shared" si="0"/>
        <v>0</v>
      </c>
      <c r="D24" s="67"/>
      <c r="E24" s="68"/>
      <c r="F24" s="69"/>
      <c r="G24" s="68"/>
      <c r="H24" s="69"/>
      <c r="I24" s="85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20.25">
      <c r="A25" s="65">
        <v>5</v>
      </c>
      <c r="B25" s="78"/>
      <c r="C25" s="85">
        <f t="shared" si="0"/>
        <v>0</v>
      </c>
      <c r="D25" s="67"/>
      <c r="E25" s="68"/>
      <c r="F25" s="69"/>
      <c r="G25" s="68"/>
      <c r="H25" s="69"/>
      <c r="I25" s="8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20.25">
      <c r="A26" s="65">
        <v>2</v>
      </c>
      <c r="B26" s="78"/>
      <c r="C26" s="85">
        <f t="shared" si="0"/>
        <v>0</v>
      </c>
      <c r="D26" s="67"/>
      <c r="E26" s="68"/>
      <c r="F26" s="69"/>
      <c r="G26" s="68"/>
      <c r="H26" s="69"/>
      <c r="I26" s="85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21" thickBot="1">
      <c r="A27" s="65">
        <v>1</v>
      </c>
      <c r="B27" s="78"/>
      <c r="C27" s="86">
        <f t="shared" si="0"/>
        <v>0</v>
      </c>
      <c r="D27" s="67"/>
      <c r="E27" s="68"/>
      <c r="F27" s="71"/>
      <c r="G27" s="72"/>
      <c r="H27" s="71"/>
      <c r="I27" s="86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21" thickBot="1">
      <c r="A28" s="73" t="s">
        <v>4</v>
      </c>
      <c r="B28" s="74"/>
      <c r="C28" s="87">
        <f>SUM(C19:C27)</f>
        <v>0</v>
      </c>
      <c r="D28" s="75"/>
      <c r="E28" s="76"/>
      <c r="F28" s="73" t="s">
        <v>4</v>
      </c>
      <c r="G28" s="68"/>
      <c r="H28" s="69"/>
      <c r="I28" s="88">
        <f>SUM(I19:I27)</f>
        <v>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21" thickBot="1">
      <c r="A29" s="74"/>
      <c r="B29" s="74"/>
      <c r="C29" s="74"/>
      <c r="D29" s="75"/>
      <c r="E29" s="74"/>
      <c r="F29" s="74"/>
      <c r="G29" s="74"/>
      <c r="H29" s="7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21" thickBot="1">
      <c r="A30" s="74"/>
      <c r="B30" s="74"/>
      <c r="C30" s="74"/>
      <c r="D30" s="75"/>
      <c r="E30" s="74"/>
      <c r="F30" s="74"/>
      <c r="G30" s="76" t="s">
        <v>44</v>
      </c>
      <c r="H30" s="89">
        <f>C28+I28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20.25">
      <c r="A31" s="17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7.5" customHeight="1">
      <c r="A32" s="18"/>
      <c r="B32" s="3"/>
      <c r="C32" s="18"/>
      <c r="D32" s="18"/>
      <c r="E32" s="3"/>
      <c r="F32" s="18"/>
      <c r="G32" s="18"/>
      <c r="H32" s="18"/>
      <c r="I32" s="18"/>
      <c r="J32" s="18"/>
      <c r="K32" s="18"/>
      <c r="L32" s="18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20.25">
      <c r="A33" s="7" t="s">
        <v>45</v>
      </c>
      <c r="B33" s="7"/>
      <c r="C33" s="90"/>
      <c r="D33" s="1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21" thickBot="1">
      <c r="A34" s="4"/>
      <c r="B34" s="91" t="s">
        <v>46</v>
      </c>
      <c r="C34" s="91" t="s">
        <v>47</v>
      </c>
      <c r="D34" s="91" t="s">
        <v>18</v>
      </c>
      <c r="E34" s="3"/>
      <c r="F34" s="92" t="s">
        <v>48</v>
      </c>
      <c r="G34" s="92"/>
      <c r="H34" s="9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21" thickBot="1">
      <c r="A35" s="91" t="s">
        <v>49</v>
      </c>
      <c r="B35" s="106">
        <f>'D5B'!H36</f>
        <v>0</v>
      </c>
      <c r="C35" s="95">
        <v>10</v>
      </c>
      <c r="D35" s="96">
        <f>B35*C35</f>
        <v>0</v>
      </c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22.5" customHeight="1" thickBot="1">
      <c r="A36" s="97" t="s">
        <v>50</v>
      </c>
      <c r="B36" s="98">
        <f>(B35-B37)-H36</f>
        <v>0</v>
      </c>
      <c r="C36" s="91"/>
      <c r="D36" s="96">
        <f>B36*C35</f>
        <v>0</v>
      </c>
      <c r="E36" s="3"/>
      <c r="F36" s="4" t="s">
        <v>51</v>
      </c>
      <c r="G36" s="4"/>
      <c r="H36" s="99">
        <f>B35-B37-(H34/10)</f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20.25">
      <c r="A37" s="100" t="s">
        <v>52</v>
      </c>
      <c r="B37" s="101"/>
      <c r="C37" s="92"/>
      <c r="D37" s="102">
        <f>B37*C35</f>
        <v>0</v>
      </c>
      <c r="E37" s="1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9" customHeight="1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</sheetData>
  <sheetProtection sheet="1" objects="1" scenarios="1"/>
  <mergeCells count="2">
    <mergeCell ref="A1:C1"/>
    <mergeCell ref="F15:G1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3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5.8515625" style="0" customWidth="1"/>
    <col min="2" max="2" width="13.8515625" style="0" customWidth="1"/>
    <col min="3" max="3" width="12.00390625" style="0" customWidth="1"/>
    <col min="4" max="4" width="11.8515625" style="0" customWidth="1"/>
    <col min="5" max="5" width="1.28515625" style="0" customWidth="1"/>
    <col min="6" max="6" width="13.57421875" style="0" customWidth="1"/>
    <col min="7" max="7" width="13.7109375" style="0" customWidth="1"/>
    <col min="8" max="8" width="13.421875" style="0" customWidth="1"/>
    <col min="9" max="9" width="13.7109375" style="0" customWidth="1"/>
    <col min="10" max="10" width="13.57421875" style="0" customWidth="1"/>
    <col min="11" max="11" width="13.8515625" style="0" customWidth="1"/>
    <col min="12" max="12" width="13.7109375" style="0" customWidth="1"/>
    <col min="13" max="13" width="13.421875" style="0" customWidth="1"/>
    <col min="14" max="14" width="13.7109375" style="0" customWidth="1"/>
    <col min="15" max="15" width="13.57421875" style="0" customWidth="1"/>
    <col min="16" max="16" width="14.00390625" style="0" customWidth="1"/>
    <col min="17" max="17" width="13.421875" style="0" customWidth="1"/>
    <col min="18" max="19" width="13.57421875" style="0" customWidth="1"/>
    <col min="20" max="20" width="12.421875" style="0" customWidth="1"/>
    <col min="21" max="21" width="14.00390625" style="0" customWidth="1"/>
    <col min="22" max="22" width="13.8515625" style="0" customWidth="1"/>
    <col min="23" max="23" width="13.421875" style="0" customWidth="1"/>
    <col min="24" max="25" width="13.8515625" style="0" customWidth="1"/>
    <col min="26" max="26" width="14.00390625" style="0" customWidth="1"/>
    <col min="27" max="27" width="13.140625" style="0" customWidth="1"/>
    <col min="28" max="29" width="13.28125" style="0" customWidth="1"/>
    <col min="30" max="30" width="13.421875" style="0" customWidth="1"/>
    <col min="31" max="31" width="13.57421875" style="0" customWidth="1"/>
    <col min="32" max="32" width="13.28125" style="0" customWidth="1"/>
    <col min="33" max="33" width="14.28125" style="0" customWidth="1"/>
    <col min="34" max="34" width="13.421875" style="0" customWidth="1"/>
    <col min="35" max="35" width="14.28125" style="0" customWidth="1"/>
    <col min="36" max="37" width="13.421875" style="0" customWidth="1"/>
  </cols>
  <sheetData>
    <row r="1" spans="1:37" ht="21" thickBot="1">
      <c r="A1" s="112" t="s">
        <v>0</v>
      </c>
      <c r="B1" s="112"/>
      <c r="C1" s="112"/>
      <c r="D1" s="37" t="str">
        <f>'D1A'!D1</f>
        <v>Ohr1</v>
      </c>
      <c r="E1" s="3"/>
      <c r="F1" s="1" t="s">
        <v>1</v>
      </c>
      <c r="G1" s="37">
        <f>'D1A'!G1</f>
        <v>1</v>
      </c>
      <c r="H1" s="1"/>
      <c r="I1" s="1"/>
      <c r="J1" s="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20.25">
      <c r="A2" s="1"/>
      <c r="B2" s="1"/>
      <c r="C2" s="1"/>
      <c r="D2" s="1"/>
      <c r="E2" s="3"/>
      <c r="F2" s="1"/>
      <c r="G2" s="1"/>
      <c r="H2" s="1"/>
      <c r="I2" s="1"/>
      <c r="J2" s="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20.25">
      <c r="A3" s="1" t="s">
        <v>2</v>
      </c>
      <c r="B3" s="5"/>
      <c r="C3" s="4"/>
      <c r="D3" s="38">
        <f>COUNTA(B6)</f>
        <v>0</v>
      </c>
      <c r="E3" s="3"/>
      <c r="F3" s="1"/>
      <c r="G3" s="7" t="s">
        <v>3</v>
      </c>
      <c r="H3" s="7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 t="s">
        <v>4</v>
      </c>
    </row>
    <row r="4" spans="1:37" ht="19.5" customHeight="1" thickBot="1">
      <c r="A4" s="52">
        <f>'D6A'!A4</f>
        <v>39453</v>
      </c>
      <c r="B4" s="1"/>
      <c r="C4" s="8"/>
      <c r="D4" s="38">
        <f>H15+G13</f>
        <v>0</v>
      </c>
      <c r="E4" s="3"/>
      <c r="F4" s="9" t="s">
        <v>5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</row>
    <row r="5" spans="1:37" ht="20.25">
      <c r="A5" s="1"/>
      <c r="B5" s="1" t="s">
        <v>22</v>
      </c>
      <c r="C5" s="4"/>
      <c r="D5" s="6">
        <f>7*D3</f>
        <v>0</v>
      </c>
      <c r="E5" s="3"/>
      <c r="F5" s="9" t="s">
        <v>7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3">
        <f>SUM(G5:AJ5)</f>
        <v>0</v>
      </c>
    </row>
    <row r="6" spans="1:37" ht="20.25" customHeight="1" thickBot="1">
      <c r="A6" s="2"/>
      <c r="B6" s="14"/>
      <c r="C6" s="15"/>
      <c r="D6" s="16">
        <f>COUNT(C10)</f>
        <v>0</v>
      </c>
      <c r="E6" s="3"/>
      <c r="F6" s="9" t="s">
        <v>8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</row>
    <row r="7" spans="1:37" ht="20.25">
      <c r="A7" s="1"/>
      <c r="B7" s="4"/>
      <c r="C7" s="4"/>
      <c r="D7" s="1"/>
      <c r="E7" s="18"/>
      <c r="F7" s="9" t="s">
        <v>7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3">
        <f>SUM(G7:AJ7)</f>
        <v>0</v>
      </c>
    </row>
    <row r="8" spans="1:37" ht="21" thickBot="1">
      <c r="A8" s="1" t="s">
        <v>9</v>
      </c>
      <c r="B8" s="19">
        <f>('D1A'!D4+'D1B'!D4+'D2A'!D4+'D2B'!D4+'D3A'!D4+'D3B'!D4+'D4A'!D4+1)*D3</f>
        <v>0</v>
      </c>
      <c r="C8" s="1" t="s">
        <v>10</v>
      </c>
      <c r="D8" s="20"/>
      <c r="E8" s="1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20.25">
      <c r="A9" s="1"/>
      <c r="B9" s="1"/>
      <c r="C9" s="1"/>
      <c r="D9" s="1"/>
      <c r="E9" s="3"/>
      <c r="F9" s="4"/>
      <c r="G9" s="7" t="s">
        <v>11</v>
      </c>
      <c r="H9" s="7"/>
      <c r="I9" s="7"/>
      <c r="J9" s="7"/>
      <c r="K9" s="7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 t="s">
        <v>4</v>
      </c>
    </row>
    <row r="10" spans="1:37" ht="21" thickBot="1">
      <c r="A10" s="4"/>
      <c r="B10" s="1" t="s">
        <v>12</v>
      </c>
      <c r="C10" s="21"/>
      <c r="D10" s="4"/>
      <c r="E10" s="3"/>
      <c r="F10" s="22" t="s">
        <v>13</v>
      </c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5">
        <f>COUNT(G10:AJ10)</f>
        <v>0</v>
      </c>
    </row>
    <row r="11" spans="1:37" ht="21" thickBot="1">
      <c r="A11" s="1"/>
      <c r="B11" s="1" t="s">
        <v>14</v>
      </c>
      <c r="C11" s="21"/>
      <c r="D11" s="1"/>
      <c r="E11" s="3"/>
      <c r="F11" s="22" t="s">
        <v>7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5">
        <f>SUM(G11:AJ11)</f>
        <v>0</v>
      </c>
    </row>
    <row r="12" spans="1:37" ht="21" thickBot="1">
      <c r="A12" s="4"/>
      <c r="B12" s="1" t="s">
        <v>15</v>
      </c>
      <c r="C12" s="26">
        <f>C10-C11</f>
        <v>0</v>
      </c>
      <c r="D12" s="1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38.25" customHeight="1" thickBot="1">
      <c r="A13" s="27" t="s">
        <v>16</v>
      </c>
      <c r="B13" s="28">
        <f>C12-AK5+AK7</f>
        <v>0</v>
      </c>
      <c r="C13" s="29"/>
      <c r="D13" s="1"/>
      <c r="E13" s="3"/>
      <c r="F13" s="30" t="s">
        <v>17</v>
      </c>
      <c r="G13" s="31">
        <f>COUNT(G10:AJ10)</f>
        <v>0</v>
      </c>
      <c r="H13" s="27" t="s">
        <v>18</v>
      </c>
      <c r="I13" s="31">
        <f>SUM(G11:AJ11)</f>
        <v>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21" thickBot="1">
      <c r="A14" s="1" t="s">
        <v>19</v>
      </c>
      <c r="B14" s="83">
        <f>H30</f>
        <v>0</v>
      </c>
      <c r="C14" s="29"/>
      <c r="D14" s="1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21" thickBot="1">
      <c r="A15" s="4"/>
      <c r="B15" s="4"/>
      <c r="C15" s="4"/>
      <c r="D15" s="1"/>
      <c r="E15" s="3"/>
      <c r="F15" s="112" t="s">
        <v>20</v>
      </c>
      <c r="G15" s="112"/>
      <c r="H15" s="32">
        <f>(D8-B8+1-G13)*D6</f>
        <v>0</v>
      </c>
      <c r="I15" s="3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21" thickBot="1">
      <c r="A16" s="4" t="s">
        <v>21</v>
      </c>
      <c r="C16" s="34">
        <f>B14-B13</f>
        <v>0</v>
      </c>
      <c r="D16" s="1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21" thickBot="1">
      <c r="A17" s="4"/>
      <c r="B17" s="4"/>
      <c r="C17" s="1"/>
      <c r="D17" s="1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21" thickBot="1">
      <c r="A18" s="57" t="s">
        <v>37</v>
      </c>
      <c r="B18" s="58" t="s">
        <v>13</v>
      </c>
      <c r="C18" s="58" t="s">
        <v>18</v>
      </c>
      <c r="D18" s="59"/>
      <c r="E18" s="58"/>
      <c r="F18" s="58" t="s">
        <v>38</v>
      </c>
      <c r="G18" s="58" t="s">
        <v>13</v>
      </c>
      <c r="H18" s="58" t="s">
        <v>39</v>
      </c>
      <c r="I18" s="60" t="s">
        <v>18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20.25">
      <c r="A19" s="61">
        <v>5000</v>
      </c>
      <c r="B19" s="77"/>
      <c r="C19" s="84">
        <f>A19*B19</f>
        <v>0</v>
      </c>
      <c r="D19" s="62"/>
      <c r="E19" s="63"/>
      <c r="F19" s="64" t="s">
        <v>40</v>
      </c>
      <c r="G19" s="79"/>
      <c r="H19" s="81">
        <v>60</v>
      </c>
      <c r="I19" s="84">
        <f>G19*H19</f>
        <v>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20.25">
      <c r="A20" s="65">
        <v>1000</v>
      </c>
      <c r="B20" s="78"/>
      <c r="C20" s="85">
        <f aca="true" t="shared" si="0" ref="C20:C27">A20*B20</f>
        <v>0</v>
      </c>
      <c r="D20" s="67"/>
      <c r="E20" s="68"/>
      <c r="F20" s="69" t="s">
        <v>41</v>
      </c>
      <c r="G20" s="80"/>
      <c r="H20" s="82">
        <v>70</v>
      </c>
      <c r="I20" s="85">
        <f>G20*H20</f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20.25">
      <c r="A21" s="65">
        <v>500</v>
      </c>
      <c r="B21" s="78"/>
      <c r="C21" s="85">
        <f t="shared" si="0"/>
        <v>0</v>
      </c>
      <c r="D21" s="67"/>
      <c r="E21" s="68"/>
      <c r="F21" s="69" t="s">
        <v>42</v>
      </c>
      <c r="G21" s="80"/>
      <c r="H21" s="82">
        <v>35</v>
      </c>
      <c r="I21" s="85">
        <f>G21*H21</f>
        <v>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20.25">
      <c r="A22" s="65">
        <v>100</v>
      </c>
      <c r="B22" s="78"/>
      <c r="C22" s="85">
        <f t="shared" si="0"/>
        <v>0</v>
      </c>
      <c r="D22" s="67"/>
      <c r="E22" s="68"/>
      <c r="F22" s="69" t="s">
        <v>43</v>
      </c>
      <c r="G22" s="80"/>
      <c r="H22" s="82">
        <v>41</v>
      </c>
      <c r="I22" s="85">
        <f>G22*H22</f>
        <v>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20.25">
      <c r="A23" s="65">
        <v>50</v>
      </c>
      <c r="B23" s="78"/>
      <c r="C23" s="85">
        <f t="shared" si="0"/>
        <v>0</v>
      </c>
      <c r="D23" s="67"/>
      <c r="E23" s="68"/>
      <c r="F23" s="109" t="s">
        <v>54</v>
      </c>
      <c r="G23" s="80"/>
      <c r="H23" s="82">
        <v>1200</v>
      </c>
      <c r="I23" s="85">
        <f>G23*H23</f>
        <v>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20.25">
      <c r="A24" s="65">
        <v>10</v>
      </c>
      <c r="B24" s="78"/>
      <c r="C24" s="85">
        <f t="shared" si="0"/>
        <v>0</v>
      </c>
      <c r="D24" s="67"/>
      <c r="E24" s="68"/>
      <c r="F24" s="69"/>
      <c r="G24" s="68"/>
      <c r="H24" s="69"/>
      <c r="I24" s="85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20.25">
      <c r="A25" s="65">
        <v>5</v>
      </c>
      <c r="B25" s="78"/>
      <c r="C25" s="85">
        <f t="shared" si="0"/>
        <v>0</v>
      </c>
      <c r="D25" s="67"/>
      <c r="E25" s="68"/>
      <c r="F25" s="69"/>
      <c r="G25" s="68"/>
      <c r="H25" s="69"/>
      <c r="I25" s="8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20.25">
      <c r="A26" s="65">
        <v>2</v>
      </c>
      <c r="B26" s="78"/>
      <c r="C26" s="85">
        <f t="shared" si="0"/>
        <v>0</v>
      </c>
      <c r="D26" s="67"/>
      <c r="E26" s="68"/>
      <c r="F26" s="69"/>
      <c r="G26" s="68"/>
      <c r="H26" s="69"/>
      <c r="I26" s="85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21" thickBot="1">
      <c r="A27" s="65">
        <v>1</v>
      </c>
      <c r="B27" s="78"/>
      <c r="C27" s="86">
        <f t="shared" si="0"/>
        <v>0</v>
      </c>
      <c r="D27" s="67"/>
      <c r="E27" s="68"/>
      <c r="F27" s="71"/>
      <c r="G27" s="72"/>
      <c r="H27" s="71"/>
      <c r="I27" s="86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21" thickBot="1">
      <c r="A28" s="73" t="s">
        <v>4</v>
      </c>
      <c r="B28" s="74"/>
      <c r="C28" s="87">
        <f>SUM(C19:C27)</f>
        <v>0</v>
      </c>
      <c r="D28" s="75"/>
      <c r="E28" s="76"/>
      <c r="F28" s="73" t="s">
        <v>4</v>
      </c>
      <c r="G28" s="68"/>
      <c r="H28" s="69"/>
      <c r="I28" s="88">
        <f>SUM(I19:I27)</f>
        <v>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21" thickBot="1">
      <c r="A29" s="74"/>
      <c r="B29" s="74"/>
      <c r="C29" s="74"/>
      <c r="D29" s="75"/>
      <c r="E29" s="74"/>
      <c r="F29" s="74"/>
      <c r="G29" s="74"/>
      <c r="H29" s="7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21" thickBot="1">
      <c r="A30" s="74"/>
      <c r="B30" s="74"/>
      <c r="C30" s="74"/>
      <c r="D30" s="75"/>
      <c r="E30" s="74"/>
      <c r="F30" s="74"/>
      <c r="G30" s="76" t="s">
        <v>44</v>
      </c>
      <c r="H30" s="89">
        <f>C28+I28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20.25">
      <c r="A31" s="17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7.5" customHeight="1">
      <c r="A32" s="18"/>
      <c r="B32" s="3"/>
      <c r="C32" s="18"/>
      <c r="D32" s="18"/>
      <c r="E32" s="3"/>
      <c r="F32" s="18"/>
      <c r="G32" s="18"/>
      <c r="H32" s="18"/>
      <c r="I32" s="18"/>
      <c r="J32" s="18"/>
      <c r="K32" s="18"/>
      <c r="L32" s="18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20.25">
      <c r="A33" s="7" t="s">
        <v>45</v>
      </c>
      <c r="B33" s="7"/>
      <c r="C33" s="90"/>
      <c r="D33" s="1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21" thickBot="1">
      <c r="A34" s="4"/>
      <c r="B34" s="91" t="s">
        <v>46</v>
      </c>
      <c r="C34" s="91" t="s">
        <v>47</v>
      </c>
      <c r="D34" s="91" t="s">
        <v>18</v>
      </c>
      <c r="E34" s="3"/>
      <c r="F34" s="92" t="s">
        <v>48</v>
      </c>
      <c r="G34" s="92"/>
      <c r="H34" s="9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21" thickBot="1">
      <c r="A35" s="91" t="s">
        <v>49</v>
      </c>
      <c r="B35" s="106">
        <f>'D6A'!H36</f>
        <v>0</v>
      </c>
      <c r="C35" s="95">
        <v>10</v>
      </c>
      <c r="D35" s="96">
        <f>B35*C35</f>
        <v>0</v>
      </c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22.5" customHeight="1" thickBot="1">
      <c r="A36" s="97" t="s">
        <v>50</v>
      </c>
      <c r="B36" s="98">
        <f>(B35-B37)-H36</f>
        <v>0</v>
      </c>
      <c r="C36" s="91"/>
      <c r="D36" s="96">
        <f>B36*C35</f>
        <v>0</v>
      </c>
      <c r="E36" s="3"/>
      <c r="F36" s="4" t="s">
        <v>51</v>
      </c>
      <c r="G36" s="4"/>
      <c r="H36" s="99">
        <f>B35-B37-(H34/10)</f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20.25">
      <c r="A37" s="100" t="s">
        <v>52</v>
      </c>
      <c r="B37" s="101"/>
      <c r="C37" s="92"/>
      <c r="D37" s="102">
        <f>B37*C35</f>
        <v>0</v>
      </c>
      <c r="E37" s="18"/>
      <c r="F37" s="4" t="s">
        <v>53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8.25" customHeight="1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</sheetData>
  <sheetProtection sheet="1" objects="1" scenarios="1"/>
  <mergeCells count="2">
    <mergeCell ref="A1:C1"/>
    <mergeCell ref="F15:G1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3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5.28125" style="0" customWidth="1"/>
    <col min="2" max="3" width="13.140625" style="0" customWidth="1"/>
    <col min="4" max="4" width="11.57421875" style="0" customWidth="1"/>
    <col min="5" max="5" width="1.421875" style="0" customWidth="1"/>
    <col min="6" max="6" width="14.140625" style="0" customWidth="1"/>
    <col min="7" max="7" width="13.8515625" style="0" customWidth="1"/>
    <col min="8" max="8" width="14.00390625" style="0" customWidth="1"/>
    <col min="9" max="9" width="13.7109375" style="0" customWidth="1"/>
    <col min="10" max="10" width="13.57421875" style="0" customWidth="1"/>
    <col min="11" max="11" width="14.140625" style="0" customWidth="1"/>
    <col min="12" max="12" width="13.7109375" style="0" customWidth="1"/>
    <col min="13" max="13" width="13.57421875" style="0" customWidth="1"/>
    <col min="14" max="16" width="14.00390625" style="0" customWidth="1"/>
    <col min="17" max="19" width="13.57421875" style="0" customWidth="1"/>
    <col min="20" max="20" width="13.7109375" style="0" customWidth="1"/>
    <col min="21" max="21" width="13.421875" style="0" customWidth="1"/>
    <col min="22" max="22" width="13.7109375" style="0" customWidth="1"/>
    <col min="23" max="23" width="13.28125" style="0" customWidth="1"/>
    <col min="24" max="24" width="13.8515625" style="0" customWidth="1"/>
    <col min="25" max="25" width="13.28125" style="0" customWidth="1"/>
    <col min="26" max="26" width="13.421875" style="0" customWidth="1"/>
    <col min="27" max="27" width="13.57421875" style="0" customWidth="1"/>
    <col min="28" max="30" width="13.421875" style="0" customWidth="1"/>
    <col min="31" max="32" width="13.7109375" style="0" customWidth="1"/>
    <col min="33" max="33" width="13.140625" style="0" customWidth="1"/>
    <col min="34" max="34" width="13.8515625" style="0" customWidth="1"/>
    <col min="35" max="35" width="13.7109375" style="0" customWidth="1"/>
    <col min="36" max="36" width="13.57421875" style="0" customWidth="1"/>
    <col min="37" max="37" width="13.140625" style="0" customWidth="1"/>
  </cols>
  <sheetData>
    <row r="1" spans="1:37" ht="21" thickBot="1">
      <c r="A1" s="112" t="s">
        <v>0</v>
      </c>
      <c r="B1" s="112"/>
      <c r="C1" s="112"/>
      <c r="D1" s="37" t="str">
        <f>'D1A'!D1</f>
        <v>Ohr1</v>
      </c>
      <c r="E1" s="3"/>
      <c r="F1" s="1" t="s">
        <v>1</v>
      </c>
      <c r="G1" s="37">
        <f>'D1A'!G1</f>
        <v>1</v>
      </c>
      <c r="H1" s="1"/>
      <c r="I1" s="1"/>
      <c r="J1" s="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20.25">
      <c r="A2" s="1"/>
      <c r="B2" s="1"/>
      <c r="C2" s="1"/>
      <c r="D2" s="1"/>
      <c r="E2" s="3"/>
      <c r="F2" s="1"/>
      <c r="G2" s="1"/>
      <c r="H2" s="1"/>
      <c r="I2" s="1"/>
      <c r="J2" s="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20.25">
      <c r="A3" s="1" t="s">
        <v>2</v>
      </c>
      <c r="B3" s="5"/>
      <c r="C3" s="4"/>
      <c r="D3" s="38">
        <f>COUNTA(B6)</f>
        <v>0</v>
      </c>
      <c r="E3" s="3"/>
      <c r="F3" s="1"/>
      <c r="G3" s="7" t="s">
        <v>3</v>
      </c>
      <c r="H3" s="7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 t="s">
        <v>4</v>
      </c>
    </row>
    <row r="4" spans="1:37" ht="23.25" customHeight="1" thickBot="1">
      <c r="A4" s="52">
        <f>'D6A'!A4+1</f>
        <v>39454</v>
      </c>
      <c r="B4" s="1"/>
      <c r="C4" s="8"/>
      <c r="D4" s="38">
        <f>H15+G13</f>
        <v>0</v>
      </c>
      <c r="E4" s="3"/>
      <c r="F4" s="9" t="s">
        <v>5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</row>
    <row r="5" spans="1:37" ht="20.25">
      <c r="A5" s="1"/>
      <c r="B5" s="1" t="s">
        <v>6</v>
      </c>
      <c r="C5" s="4"/>
      <c r="D5" s="6">
        <f>6*D3</f>
        <v>0</v>
      </c>
      <c r="E5" s="3"/>
      <c r="F5" s="9" t="s">
        <v>7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3">
        <f>SUM(G5:AJ5)</f>
        <v>0</v>
      </c>
    </row>
    <row r="6" spans="1:37" ht="21.75" customHeight="1" thickBot="1">
      <c r="A6" s="2"/>
      <c r="B6" s="14"/>
      <c r="C6" s="15"/>
      <c r="D6" s="16">
        <f>COUNT(C10)</f>
        <v>0</v>
      </c>
      <c r="E6" s="3"/>
      <c r="F6" s="9" t="s">
        <v>8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</row>
    <row r="7" spans="1:37" ht="20.25">
      <c r="A7" s="1"/>
      <c r="B7" s="4"/>
      <c r="C7" s="4"/>
      <c r="D7" s="1"/>
      <c r="E7" s="18"/>
      <c r="F7" s="9" t="s">
        <v>7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3">
        <f>SUM(G7:AJ7)</f>
        <v>0</v>
      </c>
    </row>
    <row r="8" spans="1:37" ht="21" thickBot="1">
      <c r="A8" s="1" t="s">
        <v>9</v>
      </c>
      <c r="B8" s="19">
        <f>('D1A'!D4+'D1B'!D4+'D2A'!D4+'D2B'!D4+'D3A'!D4+'D3B'!D4+1)*D3</f>
        <v>0</v>
      </c>
      <c r="C8" s="1" t="s">
        <v>10</v>
      </c>
      <c r="D8" s="20"/>
      <c r="E8" s="1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20.25">
      <c r="A9" s="1"/>
      <c r="B9" s="1"/>
      <c r="C9" s="1"/>
      <c r="D9" s="1"/>
      <c r="E9" s="3"/>
      <c r="F9" s="4"/>
      <c r="G9" s="7" t="s">
        <v>11</v>
      </c>
      <c r="H9" s="7"/>
      <c r="I9" s="7"/>
      <c r="J9" s="7"/>
      <c r="K9" s="7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 t="s">
        <v>4</v>
      </c>
    </row>
    <row r="10" spans="1:37" ht="21" thickBot="1">
      <c r="A10" s="4"/>
      <c r="B10" s="1" t="s">
        <v>12</v>
      </c>
      <c r="C10" s="21"/>
      <c r="D10" s="4"/>
      <c r="E10" s="3"/>
      <c r="F10" s="22" t="s">
        <v>13</v>
      </c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5">
        <f>COUNT(G10:AJ10)</f>
        <v>0</v>
      </c>
    </row>
    <row r="11" spans="1:37" ht="21" thickBot="1">
      <c r="A11" s="1"/>
      <c r="B11" s="1" t="s">
        <v>14</v>
      </c>
      <c r="C11" s="21"/>
      <c r="D11" s="1"/>
      <c r="E11" s="3"/>
      <c r="F11" s="22" t="s">
        <v>7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5">
        <f>SUM(G11:AJ11)</f>
        <v>0</v>
      </c>
    </row>
    <row r="12" spans="1:37" ht="21" thickBot="1">
      <c r="A12" s="4"/>
      <c r="B12" s="1" t="s">
        <v>15</v>
      </c>
      <c r="C12" s="26">
        <f>C10-C11</f>
        <v>0</v>
      </c>
      <c r="D12" s="1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39.75" customHeight="1" thickBot="1">
      <c r="A13" s="27" t="s">
        <v>16</v>
      </c>
      <c r="B13" s="28">
        <f>C12-AK5+AK7</f>
        <v>0</v>
      </c>
      <c r="C13" s="29"/>
      <c r="D13" s="1"/>
      <c r="E13" s="3"/>
      <c r="F13" s="30" t="s">
        <v>17</v>
      </c>
      <c r="G13" s="31">
        <f>COUNT(G10:AJ10)</f>
        <v>0</v>
      </c>
      <c r="H13" s="27" t="s">
        <v>18</v>
      </c>
      <c r="I13" s="31">
        <f>SUM(G11:AJ11)</f>
        <v>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21" thickBot="1">
      <c r="A14" s="1" t="s">
        <v>19</v>
      </c>
      <c r="B14" s="83">
        <f>H30</f>
        <v>0</v>
      </c>
      <c r="C14" s="29"/>
      <c r="D14" s="1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21" thickBot="1">
      <c r="A15" s="4"/>
      <c r="B15" s="4"/>
      <c r="C15" s="4"/>
      <c r="D15" s="1"/>
      <c r="E15" s="3"/>
      <c r="F15" s="112" t="s">
        <v>20</v>
      </c>
      <c r="G15" s="112"/>
      <c r="H15" s="32">
        <f>(D8-B8+1-G13)*D6</f>
        <v>0</v>
      </c>
      <c r="I15" s="3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21" thickBot="1">
      <c r="A16" s="4" t="s">
        <v>21</v>
      </c>
      <c r="C16" s="34">
        <f>B14-B13</f>
        <v>0</v>
      </c>
      <c r="D16" s="1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21" thickBot="1">
      <c r="A17" s="4"/>
      <c r="B17" s="4"/>
      <c r="C17" s="1"/>
      <c r="D17" s="1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21" thickBot="1">
      <c r="A18" s="57" t="s">
        <v>37</v>
      </c>
      <c r="B18" s="58" t="s">
        <v>13</v>
      </c>
      <c r="C18" s="58" t="s">
        <v>18</v>
      </c>
      <c r="D18" s="59"/>
      <c r="E18" s="58"/>
      <c r="F18" s="58" t="s">
        <v>38</v>
      </c>
      <c r="G18" s="58" t="s">
        <v>13</v>
      </c>
      <c r="H18" s="58" t="s">
        <v>39</v>
      </c>
      <c r="I18" s="60" t="s">
        <v>18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20.25">
      <c r="A19" s="61">
        <v>5000</v>
      </c>
      <c r="B19" s="77"/>
      <c r="C19" s="84">
        <f>A19*B19</f>
        <v>0</v>
      </c>
      <c r="D19" s="62"/>
      <c r="E19" s="63"/>
      <c r="F19" s="64" t="s">
        <v>40</v>
      </c>
      <c r="G19" s="79"/>
      <c r="H19" s="81">
        <v>60</v>
      </c>
      <c r="I19" s="84">
        <f>G19*H19</f>
        <v>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20.25">
      <c r="A20" s="65">
        <v>1000</v>
      </c>
      <c r="B20" s="78"/>
      <c r="C20" s="85">
        <f aca="true" t="shared" si="0" ref="C20:C27">A20*B20</f>
        <v>0</v>
      </c>
      <c r="D20" s="67"/>
      <c r="E20" s="68"/>
      <c r="F20" s="69" t="s">
        <v>41</v>
      </c>
      <c r="G20" s="80"/>
      <c r="H20" s="82">
        <v>70</v>
      </c>
      <c r="I20" s="85">
        <f>G20*H20</f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20.25">
      <c r="A21" s="65">
        <v>500</v>
      </c>
      <c r="B21" s="78"/>
      <c r="C21" s="85">
        <f t="shared" si="0"/>
        <v>0</v>
      </c>
      <c r="D21" s="67"/>
      <c r="E21" s="68"/>
      <c r="F21" s="69" t="s">
        <v>42</v>
      </c>
      <c r="G21" s="80"/>
      <c r="H21" s="82">
        <v>35</v>
      </c>
      <c r="I21" s="85">
        <f>G21*H21</f>
        <v>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20.25">
      <c r="A22" s="65">
        <v>100</v>
      </c>
      <c r="B22" s="78"/>
      <c r="C22" s="85">
        <f t="shared" si="0"/>
        <v>0</v>
      </c>
      <c r="D22" s="67"/>
      <c r="E22" s="68"/>
      <c r="F22" s="69" t="s">
        <v>43</v>
      </c>
      <c r="G22" s="80"/>
      <c r="H22" s="82">
        <v>41</v>
      </c>
      <c r="I22" s="85">
        <f>G22*H22</f>
        <v>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20.25">
      <c r="A23" s="65">
        <v>50</v>
      </c>
      <c r="B23" s="78"/>
      <c r="C23" s="85">
        <f t="shared" si="0"/>
        <v>0</v>
      </c>
      <c r="D23" s="67"/>
      <c r="E23" s="68"/>
      <c r="F23" s="109" t="s">
        <v>54</v>
      </c>
      <c r="G23" s="80"/>
      <c r="H23" s="82">
        <v>1200</v>
      </c>
      <c r="I23" s="85">
        <f>G23*H23</f>
        <v>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20.25">
      <c r="A24" s="65">
        <v>10</v>
      </c>
      <c r="B24" s="78"/>
      <c r="C24" s="85">
        <f t="shared" si="0"/>
        <v>0</v>
      </c>
      <c r="D24" s="67"/>
      <c r="E24" s="68"/>
      <c r="F24" s="69"/>
      <c r="G24" s="68"/>
      <c r="H24" s="69"/>
      <c r="I24" s="85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20.25">
      <c r="A25" s="65">
        <v>5</v>
      </c>
      <c r="B25" s="78"/>
      <c r="C25" s="85">
        <f t="shared" si="0"/>
        <v>0</v>
      </c>
      <c r="D25" s="67"/>
      <c r="E25" s="68"/>
      <c r="F25" s="69"/>
      <c r="G25" s="68"/>
      <c r="H25" s="69"/>
      <c r="I25" s="8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20.25">
      <c r="A26" s="65">
        <v>2</v>
      </c>
      <c r="B26" s="78"/>
      <c r="C26" s="85">
        <f t="shared" si="0"/>
        <v>0</v>
      </c>
      <c r="D26" s="67"/>
      <c r="E26" s="68"/>
      <c r="F26" s="69"/>
      <c r="G26" s="68"/>
      <c r="H26" s="69"/>
      <c r="I26" s="85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21" thickBot="1">
      <c r="A27" s="65">
        <v>1</v>
      </c>
      <c r="B27" s="78"/>
      <c r="C27" s="86">
        <f t="shared" si="0"/>
        <v>0</v>
      </c>
      <c r="D27" s="67"/>
      <c r="E27" s="68"/>
      <c r="F27" s="71"/>
      <c r="G27" s="72"/>
      <c r="H27" s="71"/>
      <c r="I27" s="86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21" thickBot="1">
      <c r="A28" s="73" t="s">
        <v>4</v>
      </c>
      <c r="B28" s="74"/>
      <c r="C28" s="87">
        <f>SUM(C19:C27)</f>
        <v>0</v>
      </c>
      <c r="D28" s="75"/>
      <c r="E28" s="76"/>
      <c r="F28" s="73" t="s">
        <v>4</v>
      </c>
      <c r="G28" s="68"/>
      <c r="H28" s="69"/>
      <c r="I28" s="88">
        <f>SUM(I19:I27)</f>
        <v>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21" thickBot="1">
      <c r="A29" s="74"/>
      <c r="B29" s="74"/>
      <c r="C29" s="74"/>
      <c r="D29" s="75"/>
      <c r="E29" s="74"/>
      <c r="F29" s="74"/>
      <c r="G29" s="74"/>
      <c r="H29" s="7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21" thickBot="1">
      <c r="A30" s="74"/>
      <c r="B30" s="74"/>
      <c r="C30" s="74"/>
      <c r="D30" s="75"/>
      <c r="E30" s="74"/>
      <c r="F30" s="74"/>
      <c r="G30" s="76" t="s">
        <v>44</v>
      </c>
      <c r="H30" s="89">
        <f>C28+I28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20.25">
      <c r="A31" s="17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7.5" customHeight="1">
      <c r="A32" s="18"/>
      <c r="B32" s="3"/>
      <c r="C32" s="18"/>
      <c r="D32" s="18"/>
      <c r="E32" s="3"/>
      <c r="F32" s="18"/>
      <c r="G32" s="18"/>
      <c r="H32" s="18"/>
      <c r="I32" s="18"/>
      <c r="J32" s="18"/>
      <c r="K32" s="18"/>
      <c r="L32" s="18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20.25">
      <c r="A33" s="7" t="s">
        <v>45</v>
      </c>
      <c r="B33" s="7"/>
      <c r="C33" s="90"/>
      <c r="D33" s="1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21" thickBot="1">
      <c r="A34" s="4"/>
      <c r="B34" s="91" t="s">
        <v>46</v>
      </c>
      <c r="C34" s="91" t="s">
        <v>47</v>
      </c>
      <c r="D34" s="91" t="s">
        <v>18</v>
      </c>
      <c r="E34" s="3"/>
      <c r="F34" s="92" t="s">
        <v>48</v>
      </c>
      <c r="G34" s="92"/>
      <c r="H34" s="9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21" thickBot="1">
      <c r="A35" s="91" t="s">
        <v>49</v>
      </c>
      <c r="B35" s="106">
        <f>'D5B'!H36</f>
        <v>0</v>
      </c>
      <c r="C35" s="95">
        <v>10</v>
      </c>
      <c r="D35" s="96">
        <f>B35*C35</f>
        <v>0</v>
      </c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25.5" customHeight="1" thickBot="1">
      <c r="A36" s="97" t="s">
        <v>50</v>
      </c>
      <c r="B36" s="98">
        <f>(B35-B37)-H36</f>
        <v>0</v>
      </c>
      <c r="C36" s="91"/>
      <c r="D36" s="96">
        <f>B36*C35</f>
        <v>0</v>
      </c>
      <c r="E36" s="3"/>
      <c r="F36" s="4" t="s">
        <v>51</v>
      </c>
      <c r="G36" s="4"/>
      <c r="H36" s="99">
        <f>B35-B37-(H34/10)</f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20.25">
      <c r="A37" s="100" t="s">
        <v>52</v>
      </c>
      <c r="B37" s="101"/>
      <c r="C37" s="92"/>
      <c r="D37" s="102">
        <f>B37*C35</f>
        <v>0</v>
      </c>
      <c r="E37" s="1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9.75" customHeight="1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</sheetData>
  <sheetProtection sheet="1" objects="1" scenarios="1"/>
  <mergeCells count="2">
    <mergeCell ref="A1:C1"/>
    <mergeCell ref="F15:G1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3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5.57421875" style="0" customWidth="1"/>
    <col min="2" max="3" width="14.57421875" style="0" customWidth="1"/>
    <col min="4" max="4" width="11.7109375" style="0" customWidth="1"/>
    <col min="5" max="5" width="1.57421875" style="0" customWidth="1"/>
    <col min="6" max="6" width="13.8515625" style="0" customWidth="1"/>
    <col min="7" max="8" width="13.421875" style="0" customWidth="1"/>
    <col min="9" max="9" width="13.57421875" style="0" customWidth="1"/>
    <col min="10" max="10" width="13.28125" style="0" customWidth="1"/>
    <col min="11" max="11" width="12.8515625" style="0" customWidth="1"/>
    <col min="12" max="12" width="13.57421875" style="0" customWidth="1"/>
    <col min="13" max="13" width="13.421875" style="0" customWidth="1"/>
    <col min="14" max="14" width="14.00390625" style="0" customWidth="1"/>
    <col min="15" max="17" width="13.57421875" style="0" customWidth="1"/>
    <col min="18" max="18" width="14.00390625" style="0" customWidth="1"/>
    <col min="19" max="19" width="13.28125" style="0" customWidth="1"/>
    <col min="20" max="20" width="13.8515625" style="0" customWidth="1"/>
    <col min="21" max="21" width="14.28125" style="0" customWidth="1"/>
    <col min="22" max="22" width="14.140625" style="0" customWidth="1"/>
    <col min="23" max="23" width="13.57421875" style="0" customWidth="1"/>
    <col min="24" max="24" width="14.00390625" style="0" customWidth="1"/>
    <col min="25" max="27" width="13.57421875" style="0" customWidth="1"/>
    <col min="28" max="28" width="13.7109375" style="0" customWidth="1"/>
    <col min="29" max="29" width="13.57421875" style="0" customWidth="1"/>
    <col min="30" max="30" width="12.28125" style="0" customWidth="1"/>
    <col min="31" max="31" width="14.57421875" style="0" customWidth="1"/>
    <col min="32" max="32" width="14.00390625" style="0" customWidth="1"/>
    <col min="33" max="33" width="14.140625" style="0" customWidth="1"/>
    <col min="34" max="34" width="14.00390625" style="0" customWidth="1"/>
    <col min="35" max="35" width="14.140625" style="0" customWidth="1"/>
    <col min="36" max="36" width="13.7109375" style="0" customWidth="1"/>
    <col min="37" max="37" width="13.28125" style="0" customWidth="1"/>
  </cols>
  <sheetData>
    <row r="1" spans="1:37" ht="21" thickBot="1">
      <c r="A1" s="112" t="s">
        <v>0</v>
      </c>
      <c r="B1" s="112"/>
      <c r="C1" s="112"/>
      <c r="D1" s="37" t="str">
        <f>'D1A'!D1</f>
        <v>Ohr1</v>
      </c>
      <c r="E1" s="3"/>
      <c r="F1" s="1" t="s">
        <v>1</v>
      </c>
      <c r="G1" s="37">
        <f>'D1A'!G1</f>
        <v>1</v>
      </c>
      <c r="H1" s="1"/>
      <c r="I1" s="1"/>
      <c r="J1" s="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20.25">
      <c r="A2" s="1"/>
      <c r="B2" s="1"/>
      <c r="C2" s="1"/>
      <c r="D2" s="1"/>
      <c r="E2" s="3"/>
      <c r="F2" s="1"/>
      <c r="G2" s="1"/>
      <c r="H2" s="1"/>
      <c r="I2" s="1"/>
      <c r="J2" s="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20.25">
      <c r="A3" s="1" t="s">
        <v>2</v>
      </c>
      <c r="B3" s="5"/>
      <c r="C3" s="4"/>
      <c r="D3" s="38">
        <f>COUNTA(B6)</f>
        <v>0</v>
      </c>
      <c r="E3" s="3"/>
      <c r="F3" s="1"/>
      <c r="G3" s="7" t="s">
        <v>3</v>
      </c>
      <c r="H3" s="7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 t="s">
        <v>4</v>
      </c>
    </row>
    <row r="4" spans="1:37" ht="24.75" customHeight="1" thickBot="1">
      <c r="A4" s="52">
        <f>'D7A'!A4</f>
        <v>39454</v>
      </c>
      <c r="B4" s="1"/>
      <c r="C4" s="8"/>
      <c r="D4" s="38">
        <f>H15+G13</f>
        <v>0</v>
      </c>
      <c r="E4" s="3"/>
      <c r="F4" s="9" t="s">
        <v>5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</row>
    <row r="5" spans="1:37" ht="20.25">
      <c r="A5" s="1"/>
      <c r="B5" s="1" t="s">
        <v>22</v>
      </c>
      <c r="C5" s="4"/>
      <c r="D5" s="6">
        <f>7*D3</f>
        <v>0</v>
      </c>
      <c r="E5" s="3"/>
      <c r="F5" s="9" t="s">
        <v>7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3">
        <f>SUM(G5:AJ5)</f>
        <v>0</v>
      </c>
    </row>
    <row r="6" spans="1:37" ht="19.5" customHeight="1" thickBot="1">
      <c r="A6" s="2"/>
      <c r="B6" s="14"/>
      <c r="C6" s="15"/>
      <c r="D6" s="16">
        <f>COUNT(C10)</f>
        <v>0</v>
      </c>
      <c r="E6" s="3"/>
      <c r="F6" s="9" t="s">
        <v>8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</row>
    <row r="7" spans="1:37" ht="20.25">
      <c r="A7" s="1"/>
      <c r="B7" s="4"/>
      <c r="C7" s="4"/>
      <c r="D7" s="1"/>
      <c r="E7" s="18"/>
      <c r="F7" s="9" t="s">
        <v>7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3">
        <f>SUM(G7:AJ7)</f>
        <v>0</v>
      </c>
    </row>
    <row r="8" spans="1:37" ht="21" thickBot="1">
      <c r="A8" s="1" t="s">
        <v>9</v>
      </c>
      <c r="B8" s="19">
        <f>('D1A'!D4+'D1B'!D4+'D2A'!D4+'D2B'!D4+'D3A'!D4+'D3B'!D4+'D4A'!D4+1)*D3</f>
        <v>0</v>
      </c>
      <c r="C8" s="1" t="s">
        <v>10</v>
      </c>
      <c r="D8" s="20"/>
      <c r="E8" s="1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20.25">
      <c r="A9" s="1"/>
      <c r="B9" s="1"/>
      <c r="C9" s="1"/>
      <c r="D9" s="1"/>
      <c r="E9" s="3"/>
      <c r="F9" s="4"/>
      <c r="G9" s="7" t="s">
        <v>11</v>
      </c>
      <c r="H9" s="7"/>
      <c r="I9" s="7"/>
      <c r="J9" s="7"/>
      <c r="K9" s="7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 t="s">
        <v>4</v>
      </c>
    </row>
    <row r="10" spans="1:37" ht="21" thickBot="1">
      <c r="A10" s="4"/>
      <c r="B10" s="1" t="s">
        <v>12</v>
      </c>
      <c r="C10" s="21"/>
      <c r="D10" s="4"/>
      <c r="E10" s="3"/>
      <c r="F10" s="22" t="s">
        <v>13</v>
      </c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5">
        <f>COUNT(G10:AJ10)</f>
        <v>0</v>
      </c>
    </row>
    <row r="11" spans="1:37" ht="21" thickBot="1">
      <c r="A11" s="1"/>
      <c r="B11" s="1" t="s">
        <v>14</v>
      </c>
      <c r="C11" s="21"/>
      <c r="D11" s="1"/>
      <c r="E11" s="3"/>
      <c r="F11" s="22" t="s">
        <v>7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5">
        <f>SUM(G11:AJ11)</f>
        <v>0</v>
      </c>
    </row>
    <row r="12" spans="1:37" ht="21" thickBot="1">
      <c r="A12" s="4"/>
      <c r="B12" s="1" t="s">
        <v>15</v>
      </c>
      <c r="C12" s="26">
        <f>C10-C11</f>
        <v>0</v>
      </c>
      <c r="D12" s="1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38.25" customHeight="1" thickBot="1">
      <c r="A13" s="27" t="s">
        <v>16</v>
      </c>
      <c r="B13" s="28">
        <f>C12-AK5+AK7</f>
        <v>0</v>
      </c>
      <c r="C13" s="29"/>
      <c r="D13" s="1"/>
      <c r="E13" s="3"/>
      <c r="F13" s="30" t="s">
        <v>17</v>
      </c>
      <c r="G13" s="31">
        <f>COUNT(G10:AJ10)</f>
        <v>0</v>
      </c>
      <c r="H13" s="27" t="s">
        <v>18</v>
      </c>
      <c r="I13" s="31">
        <f>SUM(G11:AJ11)</f>
        <v>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21" thickBot="1">
      <c r="A14" s="1" t="s">
        <v>19</v>
      </c>
      <c r="B14" s="83">
        <f>H30</f>
        <v>0</v>
      </c>
      <c r="C14" s="29"/>
      <c r="D14" s="1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21" thickBot="1">
      <c r="A15" s="4"/>
      <c r="B15" s="4"/>
      <c r="C15" s="4"/>
      <c r="D15" s="1"/>
      <c r="E15" s="3"/>
      <c r="F15" s="112" t="s">
        <v>20</v>
      </c>
      <c r="G15" s="112"/>
      <c r="H15" s="32">
        <f>(D8-B8+1-G13)*D6</f>
        <v>0</v>
      </c>
      <c r="I15" s="3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21" thickBot="1">
      <c r="A16" s="4" t="s">
        <v>21</v>
      </c>
      <c r="C16" s="34">
        <f>B14-B13</f>
        <v>0</v>
      </c>
      <c r="D16" s="1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21" thickBot="1">
      <c r="A17" s="4"/>
      <c r="B17" s="4"/>
      <c r="C17" s="1"/>
      <c r="D17" s="1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21" thickBot="1">
      <c r="A18" s="57" t="s">
        <v>37</v>
      </c>
      <c r="B18" s="58" t="s">
        <v>13</v>
      </c>
      <c r="C18" s="58" t="s">
        <v>18</v>
      </c>
      <c r="D18" s="59"/>
      <c r="E18" s="58"/>
      <c r="F18" s="58" t="s">
        <v>38</v>
      </c>
      <c r="G18" s="58" t="s">
        <v>13</v>
      </c>
      <c r="H18" s="58" t="s">
        <v>39</v>
      </c>
      <c r="I18" s="60" t="s">
        <v>18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20.25">
      <c r="A19" s="61">
        <v>5000</v>
      </c>
      <c r="B19" s="77"/>
      <c r="C19" s="84">
        <f>A19*B19</f>
        <v>0</v>
      </c>
      <c r="D19" s="62"/>
      <c r="E19" s="63"/>
      <c r="F19" s="64" t="s">
        <v>40</v>
      </c>
      <c r="G19" s="79"/>
      <c r="H19" s="81">
        <v>60</v>
      </c>
      <c r="I19" s="84">
        <f>G19*H19</f>
        <v>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20.25">
      <c r="A20" s="65">
        <v>1000</v>
      </c>
      <c r="B20" s="78"/>
      <c r="C20" s="85">
        <f aca="true" t="shared" si="0" ref="C20:C27">A20*B20</f>
        <v>0</v>
      </c>
      <c r="D20" s="67"/>
      <c r="E20" s="68"/>
      <c r="F20" s="69" t="s">
        <v>41</v>
      </c>
      <c r="G20" s="80"/>
      <c r="H20" s="82">
        <v>70</v>
      </c>
      <c r="I20" s="85">
        <f>G20*H20</f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20.25">
      <c r="A21" s="65">
        <v>500</v>
      </c>
      <c r="B21" s="78"/>
      <c r="C21" s="85">
        <f t="shared" si="0"/>
        <v>0</v>
      </c>
      <c r="D21" s="67"/>
      <c r="E21" s="68"/>
      <c r="F21" s="69" t="s">
        <v>42</v>
      </c>
      <c r="G21" s="80"/>
      <c r="H21" s="82">
        <v>35</v>
      </c>
      <c r="I21" s="85">
        <f>G21*H21</f>
        <v>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20.25">
      <c r="A22" s="65">
        <v>100</v>
      </c>
      <c r="B22" s="78"/>
      <c r="C22" s="85">
        <f t="shared" si="0"/>
        <v>0</v>
      </c>
      <c r="D22" s="67"/>
      <c r="E22" s="68"/>
      <c r="F22" s="69" t="s">
        <v>43</v>
      </c>
      <c r="G22" s="80"/>
      <c r="H22" s="82">
        <v>41</v>
      </c>
      <c r="I22" s="85">
        <f>G22*H22</f>
        <v>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20.25">
      <c r="A23" s="65">
        <v>50</v>
      </c>
      <c r="B23" s="78"/>
      <c r="C23" s="85">
        <f t="shared" si="0"/>
        <v>0</v>
      </c>
      <c r="D23" s="67"/>
      <c r="E23" s="68"/>
      <c r="F23" s="109" t="s">
        <v>54</v>
      </c>
      <c r="G23" s="80"/>
      <c r="H23" s="82">
        <v>1200</v>
      </c>
      <c r="I23" s="85">
        <f>G23*H23</f>
        <v>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20.25">
      <c r="A24" s="65">
        <v>10</v>
      </c>
      <c r="B24" s="78"/>
      <c r="C24" s="85">
        <f t="shared" si="0"/>
        <v>0</v>
      </c>
      <c r="D24" s="67"/>
      <c r="E24" s="68"/>
      <c r="F24" s="69"/>
      <c r="G24" s="68"/>
      <c r="H24" s="69"/>
      <c r="I24" s="85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20.25">
      <c r="A25" s="65">
        <v>5</v>
      </c>
      <c r="B25" s="78"/>
      <c r="C25" s="85">
        <f t="shared" si="0"/>
        <v>0</v>
      </c>
      <c r="D25" s="67"/>
      <c r="E25" s="68"/>
      <c r="F25" s="69"/>
      <c r="G25" s="68"/>
      <c r="H25" s="69"/>
      <c r="I25" s="8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20.25">
      <c r="A26" s="65">
        <v>2</v>
      </c>
      <c r="B26" s="78"/>
      <c r="C26" s="85">
        <f t="shared" si="0"/>
        <v>0</v>
      </c>
      <c r="D26" s="67"/>
      <c r="E26" s="68"/>
      <c r="F26" s="69"/>
      <c r="G26" s="68"/>
      <c r="H26" s="69"/>
      <c r="I26" s="85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21" thickBot="1">
      <c r="A27" s="65">
        <v>1</v>
      </c>
      <c r="B27" s="78"/>
      <c r="C27" s="86">
        <f t="shared" si="0"/>
        <v>0</v>
      </c>
      <c r="D27" s="67"/>
      <c r="E27" s="68"/>
      <c r="F27" s="71"/>
      <c r="G27" s="72"/>
      <c r="H27" s="71"/>
      <c r="I27" s="86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21" thickBot="1">
      <c r="A28" s="73" t="s">
        <v>4</v>
      </c>
      <c r="B28" s="74"/>
      <c r="C28" s="87">
        <f>SUM(C19:C27)</f>
        <v>0</v>
      </c>
      <c r="D28" s="75"/>
      <c r="E28" s="76"/>
      <c r="F28" s="73" t="s">
        <v>4</v>
      </c>
      <c r="G28" s="68"/>
      <c r="H28" s="69"/>
      <c r="I28" s="88">
        <f>SUM(I19:I27)</f>
        <v>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21" thickBot="1">
      <c r="A29" s="74"/>
      <c r="B29" s="74"/>
      <c r="C29" s="74"/>
      <c r="D29" s="75"/>
      <c r="E29" s="74"/>
      <c r="F29" s="74"/>
      <c r="G29" s="74"/>
      <c r="H29" s="7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21" thickBot="1">
      <c r="A30" s="74"/>
      <c r="B30" s="74"/>
      <c r="C30" s="74"/>
      <c r="D30" s="75"/>
      <c r="E30" s="74"/>
      <c r="F30" s="74"/>
      <c r="G30" s="76" t="s">
        <v>44</v>
      </c>
      <c r="H30" s="89">
        <f>C28+I28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20.25">
      <c r="A31" s="17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8.25" customHeight="1">
      <c r="A32" s="18"/>
      <c r="B32" s="3"/>
      <c r="C32" s="18"/>
      <c r="D32" s="18"/>
      <c r="E32" s="3"/>
      <c r="F32" s="18"/>
      <c r="G32" s="18"/>
      <c r="H32" s="18"/>
      <c r="I32" s="18"/>
      <c r="J32" s="18"/>
      <c r="K32" s="18"/>
      <c r="L32" s="18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20.25">
      <c r="A33" s="7" t="s">
        <v>45</v>
      </c>
      <c r="B33" s="7"/>
      <c r="C33" s="90"/>
      <c r="D33" s="1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21" thickBot="1">
      <c r="A34" s="4"/>
      <c r="B34" s="91" t="s">
        <v>46</v>
      </c>
      <c r="C34" s="91" t="s">
        <v>47</v>
      </c>
      <c r="D34" s="91" t="s">
        <v>18</v>
      </c>
      <c r="E34" s="3"/>
      <c r="F34" s="92" t="s">
        <v>48</v>
      </c>
      <c r="G34" s="92"/>
      <c r="H34" s="9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21" thickBot="1">
      <c r="A35" s="91" t="s">
        <v>49</v>
      </c>
      <c r="B35" s="106">
        <f>'D7A'!H36</f>
        <v>0</v>
      </c>
      <c r="C35" s="95">
        <v>10</v>
      </c>
      <c r="D35" s="96">
        <f>B35*C35</f>
        <v>0</v>
      </c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21.75" customHeight="1" thickBot="1">
      <c r="A36" s="97" t="s">
        <v>50</v>
      </c>
      <c r="B36" s="98">
        <f>(B35-B37)-H36</f>
        <v>0</v>
      </c>
      <c r="C36" s="91"/>
      <c r="D36" s="96">
        <f>B36*C35</f>
        <v>0</v>
      </c>
      <c r="E36" s="3"/>
      <c r="F36" s="4" t="s">
        <v>51</v>
      </c>
      <c r="G36" s="4"/>
      <c r="H36" s="99">
        <f>B35-B37-(H34/10)</f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20.25">
      <c r="A37" s="100" t="s">
        <v>52</v>
      </c>
      <c r="B37" s="101"/>
      <c r="C37" s="92"/>
      <c r="D37" s="102">
        <f>B37*C35</f>
        <v>0</v>
      </c>
      <c r="E37" s="18"/>
      <c r="F37" s="4" t="s">
        <v>53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0.5" customHeight="1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</sheetData>
  <sheetProtection sheet="1" objects="1" scenarios="1"/>
  <mergeCells count="2">
    <mergeCell ref="A1:C1"/>
    <mergeCell ref="F15:G1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17.28125" style="42" customWidth="1"/>
    <col min="2" max="2" width="24.7109375" style="42" customWidth="1"/>
    <col min="3" max="3" width="13.7109375" style="42" customWidth="1"/>
    <col min="4" max="4" width="16.57421875" style="42" customWidth="1"/>
    <col min="5" max="5" width="17.7109375" style="42" customWidth="1"/>
    <col min="6" max="6" width="9.140625" style="42" customWidth="1"/>
    <col min="7" max="7" width="14.8515625" style="42" customWidth="1"/>
    <col min="8" max="16384" width="9.140625" style="42" customWidth="1"/>
  </cols>
  <sheetData>
    <row r="1" spans="1:6" ht="21" thickBot="1">
      <c r="A1" s="42" t="s">
        <v>23</v>
      </c>
      <c r="C1" s="43" t="str">
        <f>'D1A'!D1</f>
        <v>Ohr1</v>
      </c>
      <c r="E1" s="42" t="s">
        <v>1</v>
      </c>
      <c r="F1" s="44">
        <f>'D1A'!G1</f>
        <v>1</v>
      </c>
    </row>
    <row r="4" spans="1:7" ht="21" thickBot="1">
      <c r="A4" s="42" t="s">
        <v>24</v>
      </c>
      <c r="E4" s="26">
        <f>'D1A'!C10+'D1B'!C10+'D2B'!C10+'D3B'!C10+'D4A'!C10+'D4B'!C10+'D2A'!C10+'D3A'!C10+'D5A'!C10+'D5B'!C10+'D6A'!C10+'D6B'!C10+'D7A'!C10+'D7B'!C10</f>
        <v>10000</v>
      </c>
      <c r="G4" s="110">
        <f>'D1A'!B19+'D1B'!B19+'D2A'!B19+'D2B'!B19+'D3A'!B19+'D3B'!B19+'D4A'!B19+'D4B'!B19</f>
        <v>0</v>
      </c>
    </row>
    <row r="5" spans="5:7" ht="20.25">
      <c r="E5" s="45"/>
      <c r="G5" s="110">
        <f>'D1A'!B20+'D1B'!B20+'D2A'!B20+'D2B'!B20+'D3A'!B20+'D3B'!B20+'D4A'!B20+'D4B'!B20</f>
        <v>2</v>
      </c>
    </row>
    <row r="6" spans="1:7" ht="21" thickBot="1">
      <c r="A6" s="42" t="s">
        <v>25</v>
      </c>
      <c r="E6" s="111">
        <f>'D1A'!B14+'D1B'!B14+'D2B'!B14+'D3B'!B14+'D4A'!B14+'D4B'!B14+'D2A'!B14+'D3A'!B14+'D5A'!B14+'D5B'!B14+'D6A'!B14+'D6B'!B14+'D7A'!B14+'D7B'!B14</f>
        <v>4200</v>
      </c>
      <c r="G6" s="110">
        <f>'D1A'!B21+'D1B'!B21+'D2A'!B21+'D2B'!B21+'D3A'!B21+'D3B'!B21+'D4A'!B21+'D4B'!B21</f>
        <v>2</v>
      </c>
    </row>
    <row r="7" spans="5:7" ht="20.25">
      <c r="E7" s="45"/>
      <c r="G7" s="110">
        <f>'D1A'!B22+'D1B'!B22+'D2A'!B22+'D2B'!B22+'D3A'!B22+'D3B'!B22+'D4A'!B22+'D4B'!B22</f>
        <v>1</v>
      </c>
    </row>
    <row r="8" spans="1:7" ht="21" thickBot="1">
      <c r="A8" s="42" t="s">
        <v>26</v>
      </c>
      <c r="E8" s="26">
        <f>'D1A'!C16+'D1B'!C16+'D2B'!C16+'D3B'!C16+'D4A'!C16+'D4B'!C16+'D2A'!C16+'D3A'!C16+'D5A'!C16+'D5B'!C16+'D6A'!C16+'D6B'!C16+'D7A'!C16+'D7B'!C16</f>
        <v>0</v>
      </c>
      <c r="G8" s="110">
        <f>'D1A'!B23+'D1B'!B23+'D2A'!B23+'D2B'!B23+'D3A'!B23+'D3B'!B23+'D4A'!B23+'D4B'!B23</f>
        <v>4</v>
      </c>
    </row>
    <row r="9" spans="5:7" ht="20.25">
      <c r="E9" s="45"/>
      <c r="G9" s="110">
        <f>'D1A'!B24+'D1B'!B24+'D2A'!B24+'D2B'!B24+'D3A'!B24+'D3B'!B24+'D4A'!B24+'D4B'!B24</f>
        <v>24</v>
      </c>
    </row>
    <row r="10" spans="1:7" ht="21" thickBot="1">
      <c r="A10" s="42" t="s">
        <v>27</v>
      </c>
      <c r="E10" s="26">
        <f>'D1A'!H15+'D1B'!H15+'D2B'!H15+'D3B'!H15+'D4A'!H15+'D4B'!H15+'D2A'!H15+'D3A'!H15+'D5A'!H15+'D5B'!H15+'D6A'!H15+'D6B'!H15+'D7A'!H15+'D7B'!H15</f>
        <v>149</v>
      </c>
      <c r="G10" s="110">
        <f>'D1A'!B25+'D1B'!B25+'D2A'!B25+'D2B'!B25+'D3A'!B25+'D3B'!B25+'D4A'!B25+'D4B'!B25</f>
        <v>8</v>
      </c>
    </row>
    <row r="11" spans="5:7" ht="20.25">
      <c r="E11" s="45"/>
      <c r="G11" s="110">
        <f>'D1A'!B26+'D1B'!B26+'D2A'!B26+'D2B'!B26+'D3A'!B26+'D3B'!B26+'D4A'!B26+'D4B'!B26</f>
        <v>4</v>
      </c>
    </row>
    <row r="12" spans="1:7" ht="21" thickBot="1">
      <c r="A12" s="42" t="s">
        <v>28</v>
      </c>
      <c r="E12" s="26">
        <f>'D1A'!G13+'D1B'!G13+'D2A'!G13+'D2B'!G13+'D3A'!G13+'D3B'!G13+'D4A'!G13+'D4B'!G13+'D5A'!G13+'D5B'!G13+'D6A'!G13+'D6B'!G13+'D7A'!G13+'D7B'!G13</f>
        <v>3</v>
      </c>
      <c r="G12" s="110">
        <f>'D1A'!B27+'D1B'!B27+'D2A'!B27+'D2B'!B27+'D3A'!B27+'D3B'!B27+'D4A'!B27+'D4B'!B27</f>
        <v>2</v>
      </c>
    </row>
    <row r="13" spans="5:7" ht="20.25">
      <c r="E13" s="45"/>
      <c r="G13" s="110">
        <f>'D1A'!G19+'D1B'!G19+'D2A'!G19+'D2B'!G19+'D3A'!G19+'D3B'!G19+'D4A'!G19+'D4B'!G19</f>
        <v>10</v>
      </c>
    </row>
    <row r="14" spans="1:7" ht="21" thickBot="1">
      <c r="A14" s="42" t="s">
        <v>29</v>
      </c>
      <c r="E14" s="26">
        <f>'D1A'!I13+'D1B'!I13+'D2A'!I13+'D2B'!I13+'D3A'!I13+'D3B'!I13+'D4A'!I13+'D4B'!I13+'D5A'!I13+'D5B'!I13+'D6A'!I13+'D6B'!I13+'D7A'!I13+'D7B'!I13</f>
        <v>450</v>
      </c>
      <c r="G14" s="110">
        <f>'D1A'!G20+'D1B'!G20+'D2A'!G20+'D2B'!G20+'D3A'!G20+'D3B'!G20+'D4A'!G20+'D4B'!G20</f>
        <v>0</v>
      </c>
    </row>
    <row r="15" spans="5:7" ht="20.25">
      <c r="E15" s="45"/>
      <c r="G15" s="110">
        <f>'D1A'!G21+'D1B'!G21+'D2A'!G21+'D2B'!G21+'D3A'!G21+'D3B'!G21+'D4A'!G21+'D4B'!G21</f>
        <v>0</v>
      </c>
    </row>
    <row r="16" spans="1:7" ht="21" thickBot="1">
      <c r="A16" s="42" t="s">
        <v>30</v>
      </c>
      <c r="E16" s="26">
        <f>'D1A'!AK5+'D1B'!AK5+'D2A'!AK5+'D2B'!AK5+'D3A'!AK5+'D3B'!AK5+'D4A'!AK5+'D4B'!AK5+'D5A'!AK5+'D5B'!AK5+'D6A'!AK5+'D6B'!AK5+'D7A'!AK5+'D7B'!AK5</f>
        <v>800</v>
      </c>
      <c r="G16" s="110">
        <f>'D1A'!G22+'D1B'!G22+'D2A'!G22+'D2B'!G22+'D3A'!G22+'D3B'!G22+'D4A'!G22+'D4B'!G22</f>
        <v>0</v>
      </c>
    </row>
    <row r="17" spans="5:7" ht="20.25">
      <c r="E17" s="45"/>
      <c r="G17" s="110">
        <f>'D1A'!G23+'D1B'!G23+'D2A'!G23+'D2B'!G23+'D3A'!G23+'D3B'!G23+'D4A'!G23+'D4B'!G23</f>
        <v>0</v>
      </c>
    </row>
    <row r="18" spans="1:5" ht="21" thickBot="1">
      <c r="A18" s="42" t="s">
        <v>31</v>
      </c>
      <c r="E18" s="26">
        <f>'D1A'!AK7+'D1B'!AK7+'D2A'!AK7+'D2B'!AK7+'D3A'!AK7+'D3B'!AK7+'D4A'!AK7+'D4B'!AK7+'D5A'!AK7+'D5B'!AK7+'D6A'!AK7+'D6B'!AK7+'D7A'!AK7+'D7B'!AK7</f>
        <v>0</v>
      </c>
    </row>
    <row r="20" s="46" customFormat="1" ht="7.5" customHeight="1"/>
    <row r="22" spans="1:5" ht="20.25">
      <c r="A22" s="47" t="s">
        <v>32</v>
      </c>
      <c r="B22" s="47" t="s">
        <v>33</v>
      </c>
      <c r="C22" s="47" t="s">
        <v>34</v>
      </c>
      <c r="D22" s="47" t="s">
        <v>35</v>
      </c>
      <c r="E22" s="55" t="s">
        <v>36</v>
      </c>
    </row>
    <row r="23" spans="1:10" ht="21" thickBot="1">
      <c r="A23" s="54">
        <f>'D1A'!$A$4</f>
        <v>39448</v>
      </c>
      <c r="B23" s="48" t="str">
        <f>'D1A'!$B$6</f>
        <v>MARJAN</v>
      </c>
      <c r="C23" s="49">
        <f>'D1A'!$D$5</f>
        <v>6</v>
      </c>
      <c r="D23" s="50">
        <f>'D1A'!$D$4</f>
        <v>152</v>
      </c>
      <c r="E23" s="56">
        <f>'D1A'!$C$16</f>
        <v>0</v>
      </c>
      <c r="I23" s="107">
        <f>'D1A'!B35</f>
        <v>0</v>
      </c>
      <c r="J23" s="107">
        <f>'D1A'!D35</f>
        <v>0</v>
      </c>
    </row>
    <row r="24" spans="1:10" ht="21" thickBot="1">
      <c r="A24" s="54">
        <f>'D1B'!$A$4</f>
        <v>39448</v>
      </c>
      <c r="B24" s="48">
        <f>'D1B'!$B$6</f>
        <v>0</v>
      </c>
      <c r="C24" s="49">
        <f>'D1B'!$D$5</f>
        <v>0</v>
      </c>
      <c r="D24" s="50">
        <f>'D1B'!$D$4</f>
        <v>0</v>
      </c>
      <c r="E24" s="56">
        <f>'D1B'!$C$16</f>
        <v>0</v>
      </c>
      <c r="I24" s="107">
        <f>'D1A'!B36+'D1B'!B36+'D2A'!B36+'D2B'!B36+'D3A'!B36+'D3B'!B36+'D4A'!B36+'D4B'!B36</f>
        <v>0</v>
      </c>
      <c r="J24" s="107">
        <f>'D1A'!D36+'D1B'!D36+'D2A'!D36+'D2B'!D36+'D3A'!D36+'D3B'!D36+'D4A'!D36+'D4B'!D36</f>
        <v>0</v>
      </c>
    </row>
    <row r="25" spans="1:10" ht="21" thickBot="1">
      <c r="A25" s="54">
        <f>'D2A'!$A$4</f>
        <v>39449</v>
      </c>
      <c r="B25" s="48">
        <f>'D2A'!$B$6</f>
        <v>0</v>
      </c>
      <c r="C25" s="49">
        <f>'D2A'!$D$5</f>
        <v>0</v>
      </c>
      <c r="D25" s="50">
        <f>'D2A'!$D$4</f>
        <v>0</v>
      </c>
      <c r="E25" s="56">
        <f>'D2A'!$C$16</f>
        <v>0</v>
      </c>
      <c r="I25" s="107">
        <f>'D1A'!B37+'D1B'!B37+'D2A'!B37+'D2B'!B37+'D3A'!B37+'D3B'!B37+'D4A'!B37+'D4B'!B37</f>
        <v>0</v>
      </c>
      <c r="J25" s="107">
        <f>'D1A'!D37+'D1B'!D37+'D2A'!D37+'D2B'!D37+'D3A'!D37+'D3B'!D37+'D4A'!D37+'D4B'!D37</f>
        <v>0</v>
      </c>
    </row>
    <row r="26" spans="1:10" ht="21" thickBot="1">
      <c r="A26" s="54">
        <f>'D2B'!$A$4</f>
        <v>39449</v>
      </c>
      <c r="B26" s="48">
        <f>'D2B'!$B$6</f>
        <v>0</v>
      </c>
      <c r="C26" s="49">
        <f>'D2B'!$D$5</f>
        <v>0</v>
      </c>
      <c r="D26" s="50">
        <f>'D2B'!$D$4</f>
        <v>0</v>
      </c>
      <c r="E26" s="56">
        <f>'D2B'!$C$16</f>
        <v>0</v>
      </c>
      <c r="I26" s="107">
        <f>'D4B'!H36</f>
        <v>0</v>
      </c>
      <c r="J26" s="107">
        <f>I26*10</f>
        <v>0</v>
      </c>
    </row>
    <row r="27" spans="1:10" ht="21" thickBot="1">
      <c r="A27" s="54">
        <f>'D3A'!$A$4</f>
        <v>39450</v>
      </c>
      <c r="B27" s="48">
        <f>'D3A'!$B$6</f>
        <v>0</v>
      </c>
      <c r="C27" s="49">
        <f>'D3A'!$D$5</f>
        <v>0</v>
      </c>
      <c r="D27" s="50">
        <f>'D3A'!$D$4</f>
        <v>0</v>
      </c>
      <c r="E27" s="56">
        <f>'D3A'!$C$16</f>
        <v>0</v>
      </c>
      <c r="I27" s="107">
        <f>'D4B'!H37</f>
        <v>0</v>
      </c>
      <c r="J27" s="107">
        <f>I27*10</f>
        <v>0</v>
      </c>
    </row>
    <row r="28" spans="1:10" ht="21" thickBot="1">
      <c r="A28" s="54">
        <f>'D3B'!$A$4</f>
        <v>39450</v>
      </c>
      <c r="B28" s="48">
        <f>'D3B'!$B$6</f>
        <v>0</v>
      </c>
      <c r="C28" s="49">
        <f>'D3B'!$D$5</f>
        <v>0</v>
      </c>
      <c r="D28" s="50">
        <f>'D3B'!$D$4</f>
        <v>0</v>
      </c>
      <c r="E28" s="56">
        <f>'D3B'!$C$16</f>
        <v>0</v>
      </c>
      <c r="I28" s="108"/>
      <c r="J28" s="107">
        <f>J27-J26</f>
        <v>0</v>
      </c>
    </row>
    <row r="29" spans="1:5" ht="21" thickBot="1">
      <c r="A29" s="54">
        <f>'D4A'!$A$4</f>
        <v>39451</v>
      </c>
      <c r="B29" s="48">
        <f>'D4A'!$B$6</f>
        <v>0</v>
      </c>
      <c r="C29" s="49">
        <f>'D4A'!$D$5</f>
        <v>0</v>
      </c>
      <c r="D29" s="50">
        <f>'D4A'!$D$4</f>
        <v>0</v>
      </c>
      <c r="E29" s="56">
        <f>'D4A'!$C$16</f>
        <v>0</v>
      </c>
    </row>
    <row r="30" spans="1:5" ht="21" thickBot="1">
      <c r="A30" s="54">
        <f>'D4B'!$A$4</f>
        <v>39451</v>
      </c>
      <c r="B30" s="48">
        <f>'D4B'!$B$6</f>
        <v>0</v>
      </c>
      <c r="C30" s="49">
        <f>'D4B'!$D$5</f>
        <v>0</v>
      </c>
      <c r="D30" s="50">
        <f>'D4B'!$D$4</f>
        <v>0</v>
      </c>
      <c r="E30" s="56">
        <f>'D4B'!$C$16</f>
        <v>0</v>
      </c>
    </row>
    <row r="31" ht="20.25">
      <c r="D31" s="42">
        <f>SUM(D23:D30)</f>
        <v>152</v>
      </c>
    </row>
  </sheetData>
  <sheetProtection sheet="1" objects="1" scenarios="1"/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7.28125" style="4" customWidth="1"/>
    <col min="2" max="2" width="13.140625" style="4" customWidth="1"/>
    <col min="3" max="3" width="12.8515625" style="4" customWidth="1"/>
    <col min="4" max="4" width="9.140625" style="4" customWidth="1"/>
    <col min="5" max="5" width="1.7109375" style="18" customWidth="1"/>
    <col min="6" max="6" width="15.28125" style="4" customWidth="1"/>
    <col min="7" max="7" width="16.8515625" style="4" customWidth="1"/>
    <col min="8" max="9" width="13.28125" style="4" customWidth="1"/>
    <col min="10" max="10" width="12.8515625" style="4" customWidth="1"/>
    <col min="11" max="11" width="13.28125" style="4" customWidth="1"/>
    <col min="12" max="12" width="14.421875" style="4" customWidth="1"/>
    <col min="13" max="13" width="13.421875" style="4" customWidth="1"/>
    <col min="14" max="14" width="13.57421875" style="4" customWidth="1"/>
    <col min="15" max="15" width="13.421875" style="4" customWidth="1"/>
    <col min="16" max="16" width="14.8515625" style="4" customWidth="1"/>
    <col min="17" max="17" width="13.421875" style="4" customWidth="1"/>
    <col min="18" max="18" width="13.7109375" style="4" customWidth="1"/>
    <col min="19" max="19" width="14.140625" style="4" customWidth="1"/>
    <col min="20" max="20" width="13.7109375" style="4" customWidth="1"/>
    <col min="21" max="21" width="14.140625" style="4" customWidth="1"/>
    <col min="22" max="22" width="13.140625" style="4" customWidth="1"/>
    <col min="23" max="23" width="13.00390625" style="4" customWidth="1"/>
    <col min="24" max="24" width="12.8515625" style="4" customWidth="1"/>
    <col min="25" max="25" width="13.421875" style="4" customWidth="1"/>
    <col min="26" max="26" width="13.140625" style="4" customWidth="1"/>
    <col min="27" max="27" width="14.28125" style="4" customWidth="1"/>
    <col min="28" max="28" width="12.8515625" style="4" customWidth="1"/>
    <col min="29" max="29" width="14.57421875" style="4" customWidth="1"/>
    <col min="30" max="30" width="13.421875" style="4" customWidth="1"/>
    <col min="31" max="31" width="12.8515625" style="4" customWidth="1"/>
    <col min="32" max="32" width="12.7109375" style="4" customWidth="1"/>
    <col min="33" max="33" width="12.8515625" style="4" customWidth="1"/>
    <col min="34" max="34" width="13.7109375" style="4" customWidth="1"/>
    <col min="35" max="35" width="13.421875" style="4" customWidth="1"/>
    <col min="36" max="36" width="13.7109375" style="4" customWidth="1"/>
    <col min="37" max="37" width="13.28125" style="4" customWidth="1"/>
    <col min="38" max="16384" width="9.140625" style="4" customWidth="1"/>
  </cols>
  <sheetData>
    <row r="1" spans="1:10" ht="21" thickBot="1">
      <c r="A1" s="112" t="s">
        <v>0</v>
      </c>
      <c r="B1" s="112"/>
      <c r="C1" s="112"/>
      <c r="D1" s="37" t="str">
        <f>'D1A'!D1</f>
        <v>Ohr1</v>
      </c>
      <c r="E1" s="3"/>
      <c r="F1" s="1" t="s">
        <v>1</v>
      </c>
      <c r="G1" s="37">
        <f>'D1A'!G1</f>
        <v>1</v>
      </c>
      <c r="H1" s="1"/>
      <c r="I1" s="1"/>
      <c r="J1" s="1"/>
    </row>
    <row r="2" spans="1:10" ht="20.25">
      <c r="A2" s="1"/>
      <c r="B2" s="1"/>
      <c r="C2" s="1"/>
      <c r="D2" s="1"/>
      <c r="E2" s="3"/>
      <c r="F2" s="1"/>
      <c r="G2" s="1"/>
      <c r="H2" s="1"/>
      <c r="I2" s="1"/>
      <c r="J2" s="1"/>
    </row>
    <row r="3" spans="1:37" ht="20.25">
      <c r="A3" s="1" t="s">
        <v>2</v>
      </c>
      <c r="B3" s="5"/>
      <c r="D3" s="38">
        <f>COUNTA(B6)</f>
        <v>0</v>
      </c>
      <c r="E3" s="3"/>
      <c r="F3" s="1"/>
      <c r="G3" s="7" t="s">
        <v>3</v>
      </c>
      <c r="H3" s="7"/>
      <c r="I3" s="7"/>
      <c r="AK3" s="4" t="s">
        <v>4</v>
      </c>
    </row>
    <row r="4" spans="1:37" ht="21" thickBot="1">
      <c r="A4" s="52">
        <f>'D1A'!A4</f>
        <v>39448</v>
      </c>
      <c r="B4" s="1"/>
      <c r="C4" s="8"/>
      <c r="D4" s="38">
        <f>H15+G13</f>
        <v>0</v>
      </c>
      <c r="E4" s="3"/>
      <c r="F4" s="9" t="s">
        <v>5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</row>
    <row r="5" spans="1:37" ht="20.25">
      <c r="A5" s="1"/>
      <c r="B5" s="1" t="s">
        <v>22</v>
      </c>
      <c r="D5" s="6">
        <f>7*D3</f>
        <v>0</v>
      </c>
      <c r="E5" s="3"/>
      <c r="F5" s="9" t="s">
        <v>7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3">
        <f>SUM(G5:AJ5)</f>
        <v>0</v>
      </c>
    </row>
    <row r="6" spans="1:37" ht="21" thickBot="1">
      <c r="A6" s="2"/>
      <c r="B6" s="14"/>
      <c r="C6" s="15"/>
      <c r="D6" s="16">
        <f>COUNT(C10)</f>
        <v>0</v>
      </c>
      <c r="E6" s="3"/>
      <c r="F6" s="9" t="s">
        <v>8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</row>
    <row r="7" spans="1:37" ht="20.25">
      <c r="A7" s="1"/>
      <c r="D7" s="1"/>
      <c r="F7" s="9" t="s">
        <v>7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3">
        <f>SUM(G7:AJ7)</f>
        <v>0</v>
      </c>
    </row>
    <row r="8" spans="1:4" ht="21" thickBot="1">
      <c r="A8" s="1" t="s">
        <v>9</v>
      </c>
      <c r="B8" s="19">
        <f>('D1A'!D4+1)*D3</f>
        <v>0</v>
      </c>
      <c r="C8" s="1" t="s">
        <v>10</v>
      </c>
      <c r="D8" s="20"/>
    </row>
    <row r="9" spans="1:37" ht="20.25">
      <c r="A9" s="1"/>
      <c r="B9" s="1"/>
      <c r="C9" s="1"/>
      <c r="D9" s="1"/>
      <c r="E9" s="3"/>
      <c r="G9" s="7" t="s">
        <v>11</v>
      </c>
      <c r="H9" s="7"/>
      <c r="I9" s="7"/>
      <c r="J9" s="7"/>
      <c r="K9" s="7"/>
      <c r="AK9" s="4" t="s">
        <v>4</v>
      </c>
    </row>
    <row r="10" spans="2:37" ht="21" thickBot="1">
      <c r="B10" s="1" t="s">
        <v>12</v>
      </c>
      <c r="C10" s="21"/>
      <c r="E10" s="3"/>
      <c r="F10" s="22" t="s">
        <v>13</v>
      </c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5">
        <f>COUNT(G10:AJ10)</f>
        <v>0</v>
      </c>
    </row>
    <row r="11" spans="1:37" ht="21" thickBot="1">
      <c r="A11" s="1"/>
      <c r="B11" s="1" t="s">
        <v>14</v>
      </c>
      <c r="C11" s="21"/>
      <c r="D11" s="1"/>
      <c r="E11" s="3"/>
      <c r="F11" s="22" t="s">
        <v>7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5">
        <f>SUM(G11:AJ11)</f>
        <v>0</v>
      </c>
    </row>
    <row r="12" spans="2:5" ht="21" thickBot="1">
      <c r="B12" s="1" t="s">
        <v>15</v>
      </c>
      <c r="C12" s="26">
        <f>C10-C11</f>
        <v>0</v>
      </c>
      <c r="D12" s="1"/>
      <c r="E12" s="3"/>
    </row>
    <row r="13" spans="1:9" ht="41.25" thickBot="1">
      <c r="A13" s="27" t="s">
        <v>16</v>
      </c>
      <c r="B13" s="28">
        <f>C12-AK5+AK7</f>
        <v>0</v>
      </c>
      <c r="C13" s="29"/>
      <c r="D13" s="1"/>
      <c r="E13" s="3"/>
      <c r="F13" s="30" t="s">
        <v>17</v>
      </c>
      <c r="G13" s="31">
        <f>COUNT(G10:AJ10)</f>
        <v>0</v>
      </c>
      <c r="H13" s="27" t="s">
        <v>18</v>
      </c>
      <c r="I13" s="31">
        <f>SUM(G11:AJ11)</f>
        <v>0</v>
      </c>
    </row>
    <row r="14" spans="1:5" ht="21" thickBot="1">
      <c r="A14" s="1" t="s">
        <v>19</v>
      </c>
      <c r="B14" s="83">
        <f>H30</f>
        <v>0</v>
      </c>
      <c r="C14" s="29"/>
      <c r="D14" s="1"/>
      <c r="E14" s="3"/>
    </row>
    <row r="15" spans="4:9" ht="21" thickBot="1">
      <c r="D15" s="1"/>
      <c r="E15" s="3"/>
      <c r="F15" s="112" t="s">
        <v>20</v>
      </c>
      <c r="G15" s="112"/>
      <c r="H15" s="32">
        <f>(D8-B8+1-G13)*D6</f>
        <v>0</v>
      </c>
      <c r="I15" s="33"/>
    </row>
    <row r="16" spans="1:5" ht="21" thickBot="1">
      <c r="A16" s="4" t="s">
        <v>21</v>
      </c>
      <c r="B16"/>
      <c r="C16" s="34">
        <f>B14-B13</f>
        <v>0</v>
      </c>
      <c r="D16" s="1"/>
      <c r="E16" s="3"/>
    </row>
    <row r="17" spans="3:5" ht="21" thickBot="1">
      <c r="C17" s="1"/>
      <c r="D17" s="1"/>
      <c r="E17" s="3"/>
    </row>
    <row r="18" spans="1:9" ht="21" thickBot="1">
      <c r="A18" s="57" t="s">
        <v>37</v>
      </c>
      <c r="B18" s="58" t="s">
        <v>13</v>
      </c>
      <c r="C18" s="58" t="s">
        <v>18</v>
      </c>
      <c r="D18" s="59"/>
      <c r="E18" s="58"/>
      <c r="F18" s="58" t="s">
        <v>38</v>
      </c>
      <c r="G18" s="58" t="s">
        <v>13</v>
      </c>
      <c r="H18" s="58" t="s">
        <v>39</v>
      </c>
      <c r="I18" s="60" t="s">
        <v>18</v>
      </c>
    </row>
    <row r="19" spans="1:9" ht="20.25">
      <c r="A19" s="61">
        <v>5000</v>
      </c>
      <c r="B19" s="77"/>
      <c r="C19" s="84">
        <f>A19*B19</f>
        <v>0</v>
      </c>
      <c r="D19" s="62"/>
      <c r="E19" s="63"/>
      <c r="F19" s="64" t="s">
        <v>40</v>
      </c>
      <c r="G19" s="79"/>
      <c r="H19" s="81">
        <v>61</v>
      </c>
      <c r="I19" s="84">
        <f>G19*H19</f>
        <v>0</v>
      </c>
    </row>
    <row r="20" spans="1:9" ht="20.25">
      <c r="A20" s="65">
        <v>1000</v>
      </c>
      <c r="B20" s="78"/>
      <c r="C20" s="85">
        <f aca="true" t="shared" si="0" ref="C20:C27">A20*B20</f>
        <v>0</v>
      </c>
      <c r="D20" s="67"/>
      <c r="E20" s="68"/>
      <c r="F20" s="69" t="s">
        <v>41</v>
      </c>
      <c r="G20" s="80"/>
      <c r="H20" s="82">
        <v>70</v>
      </c>
      <c r="I20" s="85">
        <f>G20*H20</f>
        <v>0</v>
      </c>
    </row>
    <row r="21" spans="1:9" ht="20.25">
      <c r="A21" s="65">
        <v>500</v>
      </c>
      <c r="B21" s="78"/>
      <c r="C21" s="85">
        <f t="shared" si="0"/>
        <v>0</v>
      </c>
      <c r="D21" s="67"/>
      <c r="E21" s="68"/>
      <c r="F21" s="69" t="s">
        <v>42</v>
      </c>
      <c r="G21" s="80"/>
      <c r="H21" s="82">
        <v>35</v>
      </c>
      <c r="I21" s="85">
        <f>G21*H21</f>
        <v>0</v>
      </c>
    </row>
    <row r="22" spans="1:9" ht="20.25">
      <c r="A22" s="65">
        <v>100</v>
      </c>
      <c r="B22" s="78"/>
      <c r="C22" s="85">
        <f t="shared" si="0"/>
        <v>0</v>
      </c>
      <c r="D22" s="67"/>
      <c r="E22" s="68"/>
      <c r="F22" s="69" t="s">
        <v>43</v>
      </c>
      <c r="G22" s="80"/>
      <c r="H22" s="82">
        <v>41</v>
      </c>
      <c r="I22" s="85">
        <f>G22*H22</f>
        <v>0</v>
      </c>
    </row>
    <row r="23" spans="1:9" ht="20.25">
      <c r="A23" s="65">
        <v>50</v>
      </c>
      <c r="B23" s="78"/>
      <c r="C23" s="85">
        <f t="shared" si="0"/>
        <v>0</v>
      </c>
      <c r="D23" s="67"/>
      <c r="E23" s="68"/>
      <c r="F23" s="109" t="s">
        <v>54</v>
      </c>
      <c r="G23" s="80"/>
      <c r="H23" s="82">
        <v>1200</v>
      </c>
      <c r="I23" s="85">
        <f>G23*H23</f>
        <v>0</v>
      </c>
    </row>
    <row r="24" spans="1:9" ht="20.25">
      <c r="A24" s="65">
        <v>10</v>
      </c>
      <c r="B24" s="78"/>
      <c r="C24" s="85">
        <f t="shared" si="0"/>
        <v>0</v>
      </c>
      <c r="D24" s="67"/>
      <c r="E24" s="68"/>
      <c r="F24" s="69"/>
      <c r="G24" s="68"/>
      <c r="H24" s="69"/>
      <c r="I24" s="85"/>
    </row>
    <row r="25" spans="1:9" ht="20.25">
      <c r="A25" s="65">
        <v>5</v>
      </c>
      <c r="B25" s="78"/>
      <c r="C25" s="85">
        <f t="shared" si="0"/>
        <v>0</v>
      </c>
      <c r="D25" s="67"/>
      <c r="E25" s="68"/>
      <c r="F25" s="69"/>
      <c r="G25" s="68"/>
      <c r="H25" s="69"/>
      <c r="I25" s="85"/>
    </row>
    <row r="26" spans="1:9" ht="20.25">
      <c r="A26" s="65">
        <v>2</v>
      </c>
      <c r="B26" s="78"/>
      <c r="C26" s="85">
        <f t="shared" si="0"/>
        <v>0</v>
      </c>
      <c r="D26" s="67"/>
      <c r="E26" s="68"/>
      <c r="F26" s="69"/>
      <c r="G26" s="68"/>
      <c r="H26" s="69"/>
      <c r="I26" s="85"/>
    </row>
    <row r="27" spans="1:9" ht="21" thickBot="1">
      <c r="A27" s="65">
        <v>1</v>
      </c>
      <c r="B27" s="78"/>
      <c r="C27" s="86">
        <f t="shared" si="0"/>
        <v>0</v>
      </c>
      <c r="D27" s="67"/>
      <c r="E27" s="68"/>
      <c r="F27" s="71"/>
      <c r="G27" s="72"/>
      <c r="H27" s="71"/>
      <c r="I27" s="86"/>
    </row>
    <row r="28" spans="1:9" ht="21" thickBot="1">
      <c r="A28" s="73" t="s">
        <v>4</v>
      </c>
      <c r="B28" s="74"/>
      <c r="C28" s="87">
        <f>SUM(C19:C27)</f>
        <v>0</v>
      </c>
      <c r="D28" s="75"/>
      <c r="E28" s="76"/>
      <c r="F28" s="73" t="s">
        <v>4</v>
      </c>
      <c r="G28" s="68"/>
      <c r="H28" s="69"/>
      <c r="I28" s="88">
        <f>SUM(I19:I27)</f>
        <v>0</v>
      </c>
    </row>
    <row r="29" spans="1:8" ht="21" thickBot="1">
      <c r="A29" s="74"/>
      <c r="B29" s="74"/>
      <c r="C29" s="74"/>
      <c r="D29" s="75"/>
      <c r="E29" s="74"/>
      <c r="F29" s="74"/>
      <c r="G29" s="74"/>
      <c r="H29" s="74"/>
    </row>
    <row r="30" spans="1:8" ht="21" thickBot="1">
      <c r="A30" s="74"/>
      <c r="B30" s="74"/>
      <c r="C30" s="74"/>
      <c r="D30" s="75"/>
      <c r="E30" s="74"/>
      <c r="F30" s="74"/>
      <c r="G30" s="76" t="s">
        <v>44</v>
      </c>
      <c r="H30" s="89">
        <f>C28+I28</f>
        <v>0</v>
      </c>
    </row>
    <row r="31" spans="1:5" ht="20.25">
      <c r="A31" s="17"/>
      <c r="E31" s="4"/>
    </row>
    <row r="32" spans="1:12" ht="6.75" customHeight="1">
      <c r="A32" s="18"/>
      <c r="B32" s="3"/>
      <c r="C32" s="18"/>
      <c r="D32" s="18"/>
      <c r="E32" s="3"/>
      <c r="F32" s="18"/>
      <c r="G32" s="18"/>
      <c r="H32" s="18"/>
      <c r="I32" s="18"/>
      <c r="J32" s="18"/>
      <c r="K32" s="18"/>
      <c r="L32" s="18"/>
    </row>
    <row r="33" spans="1:5" ht="20.25">
      <c r="A33" s="7" t="s">
        <v>45</v>
      </c>
      <c r="B33" s="7"/>
      <c r="C33" s="90"/>
      <c r="D33" s="1"/>
      <c r="E33" s="3"/>
    </row>
    <row r="34" spans="2:8" ht="21" thickBot="1">
      <c r="B34" s="91" t="s">
        <v>46</v>
      </c>
      <c r="C34" s="91" t="s">
        <v>47</v>
      </c>
      <c r="D34" s="91" t="s">
        <v>18</v>
      </c>
      <c r="E34" s="3"/>
      <c r="F34" s="92" t="s">
        <v>48</v>
      </c>
      <c r="G34" s="92"/>
      <c r="H34" s="93"/>
    </row>
    <row r="35" spans="1:5" ht="21" thickBot="1">
      <c r="A35" s="91" t="s">
        <v>49</v>
      </c>
      <c r="B35" s="106">
        <f>'D1A'!H36</f>
        <v>0</v>
      </c>
      <c r="C35" s="95">
        <v>10</v>
      </c>
      <c r="D35" s="96">
        <f>B35*C35</f>
        <v>0</v>
      </c>
      <c r="E35" s="3"/>
    </row>
    <row r="36" spans="1:8" ht="21" thickBot="1">
      <c r="A36" s="97" t="s">
        <v>50</v>
      </c>
      <c r="B36" s="98">
        <f>(B35-B37)-H36</f>
        <v>0</v>
      </c>
      <c r="C36" s="91"/>
      <c r="D36" s="96">
        <f>B36*C35</f>
        <v>0</v>
      </c>
      <c r="E36" s="3"/>
      <c r="F36" s="4" t="s">
        <v>51</v>
      </c>
      <c r="H36" s="99">
        <f>B35-B37-(H34/10)</f>
        <v>0</v>
      </c>
    </row>
    <row r="37" spans="1:4" ht="20.25">
      <c r="A37" s="100" t="s">
        <v>52</v>
      </c>
      <c r="B37" s="101"/>
      <c r="C37" s="92"/>
      <c r="D37" s="102">
        <f>B37*C35</f>
        <v>0</v>
      </c>
    </row>
    <row r="38" spans="1:12" ht="6.75" customHeight="1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</row>
    <row r="39" spans="1:5" ht="20.25">
      <c r="A39" s="17"/>
      <c r="E39" s="4"/>
    </row>
    <row r="40" spans="1:5" ht="20.25">
      <c r="A40" s="35"/>
      <c r="B40" s="36"/>
      <c r="E40" s="4"/>
    </row>
    <row r="41" spans="1:5" ht="20.25">
      <c r="A41" s="36"/>
      <c r="B41" s="36"/>
      <c r="C41" s="35"/>
      <c r="E41" s="4"/>
    </row>
    <row r="42" spans="1:5" ht="20.25">
      <c r="A42" s="36"/>
      <c r="B42" s="36"/>
      <c r="C42" s="35"/>
      <c r="E42" s="4"/>
    </row>
    <row r="43" spans="1:5" ht="20.25">
      <c r="A43" s="36"/>
      <c r="B43" s="36"/>
      <c r="C43" s="35"/>
      <c r="E43" s="4"/>
    </row>
    <row r="44" spans="1:5" ht="20.25">
      <c r="A44" s="36"/>
      <c r="B44" s="36"/>
      <c r="C44" s="35"/>
      <c r="E44" s="4"/>
    </row>
    <row r="45" spans="1:5" ht="20.25">
      <c r="A45" s="36"/>
      <c r="C45" s="35"/>
      <c r="E45" s="4"/>
    </row>
    <row r="46" spans="3:5" ht="20.25">
      <c r="C46" s="35"/>
      <c r="E46" s="4"/>
    </row>
  </sheetData>
  <sheetProtection sheet="1" objects="1" scenarios="1"/>
  <mergeCells count="2">
    <mergeCell ref="A1:C1"/>
    <mergeCell ref="F15:G15"/>
  </mergeCells>
  <printOptions/>
  <pageMargins left="0.75" right="0.75" top="1" bottom="1" header="0.5" footer="0.5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7.28125" style="4" customWidth="1"/>
    <col min="2" max="2" width="13.140625" style="4" customWidth="1"/>
    <col min="3" max="3" width="12.8515625" style="4" customWidth="1"/>
    <col min="4" max="4" width="9.140625" style="4" customWidth="1"/>
    <col min="5" max="5" width="1.7109375" style="18" customWidth="1"/>
    <col min="6" max="6" width="15.28125" style="4" customWidth="1"/>
    <col min="7" max="7" width="16.8515625" style="4" customWidth="1"/>
    <col min="8" max="9" width="13.28125" style="4" customWidth="1"/>
    <col min="10" max="10" width="12.8515625" style="4" customWidth="1"/>
    <col min="11" max="11" width="13.28125" style="4" customWidth="1"/>
    <col min="12" max="12" width="14.421875" style="4" customWidth="1"/>
    <col min="13" max="13" width="13.421875" style="4" customWidth="1"/>
    <col min="14" max="14" width="13.57421875" style="4" customWidth="1"/>
    <col min="15" max="15" width="13.421875" style="4" customWidth="1"/>
    <col min="16" max="16" width="14.8515625" style="4" customWidth="1"/>
    <col min="17" max="17" width="13.421875" style="4" customWidth="1"/>
    <col min="18" max="18" width="13.7109375" style="4" customWidth="1"/>
    <col min="19" max="19" width="14.140625" style="4" customWidth="1"/>
    <col min="20" max="20" width="13.7109375" style="4" customWidth="1"/>
    <col min="21" max="21" width="14.140625" style="4" customWidth="1"/>
    <col min="22" max="22" width="13.140625" style="4" customWidth="1"/>
    <col min="23" max="23" width="13.00390625" style="4" customWidth="1"/>
    <col min="24" max="24" width="12.8515625" style="4" customWidth="1"/>
    <col min="25" max="25" width="13.421875" style="4" customWidth="1"/>
    <col min="26" max="26" width="13.140625" style="4" customWidth="1"/>
    <col min="27" max="27" width="14.28125" style="4" customWidth="1"/>
    <col min="28" max="28" width="12.8515625" style="4" customWidth="1"/>
    <col min="29" max="29" width="14.57421875" style="4" customWidth="1"/>
    <col min="30" max="30" width="13.421875" style="4" customWidth="1"/>
    <col min="31" max="31" width="12.8515625" style="4" customWidth="1"/>
    <col min="32" max="32" width="12.7109375" style="4" customWidth="1"/>
    <col min="33" max="33" width="12.8515625" style="4" customWidth="1"/>
    <col min="34" max="34" width="13.7109375" style="4" customWidth="1"/>
    <col min="35" max="35" width="13.421875" style="4" customWidth="1"/>
    <col min="36" max="36" width="13.7109375" style="4" customWidth="1"/>
    <col min="37" max="37" width="13.28125" style="4" customWidth="1"/>
    <col min="38" max="16384" width="9.140625" style="4" customWidth="1"/>
  </cols>
  <sheetData>
    <row r="1" spans="1:10" ht="21" thickBot="1">
      <c r="A1" s="112" t="s">
        <v>0</v>
      </c>
      <c r="B1" s="112"/>
      <c r="C1" s="112"/>
      <c r="D1" s="37" t="str">
        <f>'D1A'!D1</f>
        <v>Ohr1</v>
      </c>
      <c r="E1" s="3"/>
      <c r="F1" s="1" t="s">
        <v>1</v>
      </c>
      <c r="G1" s="37">
        <f>'D1A'!G1</f>
        <v>1</v>
      </c>
      <c r="H1" s="1"/>
      <c r="I1" s="1"/>
      <c r="J1" s="1"/>
    </row>
    <row r="2" spans="1:10" ht="20.25">
      <c r="A2" s="1"/>
      <c r="B2" s="1"/>
      <c r="C2" s="1"/>
      <c r="D2" s="1"/>
      <c r="E2" s="3"/>
      <c r="F2" s="1"/>
      <c r="G2" s="1"/>
      <c r="H2" s="1"/>
      <c r="I2" s="1"/>
      <c r="J2" s="1"/>
    </row>
    <row r="3" spans="1:37" ht="20.25">
      <c r="A3" s="1" t="s">
        <v>2</v>
      </c>
      <c r="B3" s="5"/>
      <c r="D3" s="38">
        <f>COUNTA(B6)</f>
        <v>0</v>
      </c>
      <c r="E3" s="3"/>
      <c r="F3" s="1"/>
      <c r="G3" s="7" t="s">
        <v>3</v>
      </c>
      <c r="H3" s="7"/>
      <c r="I3" s="7"/>
      <c r="AK3" s="4" t="s">
        <v>4</v>
      </c>
    </row>
    <row r="4" spans="1:37" ht="21" thickBot="1">
      <c r="A4" s="53">
        <f>'D1A'!A4+1</f>
        <v>39449</v>
      </c>
      <c r="B4" s="1"/>
      <c r="C4" s="8"/>
      <c r="D4" s="38">
        <f>H15+G13</f>
        <v>0</v>
      </c>
      <c r="E4" s="3"/>
      <c r="F4" s="9" t="s">
        <v>5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</row>
    <row r="5" spans="1:37" ht="20.25">
      <c r="A5" s="1"/>
      <c r="B5" s="1" t="s">
        <v>6</v>
      </c>
      <c r="D5" s="6">
        <f>6*D3</f>
        <v>0</v>
      </c>
      <c r="E5" s="3"/>
      <c r="F5" s="9" t="s">
        <v>7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3">
        <f>SUM(G5:AJ5)</f>
        <v>0</v>
      </c>
    </row>
    <row r="6" spans="1:37" ht="21" thickBot="1">
      <c r="A6" s="2"/>
      <c r="B6" s="14"/>
      <c r="C6" s="15"/>
      <c r="D6" s="16">
        <f>COUNT(C10)</f>
        <v>0</v>
      </c>
      <c r="E6" s="3"/>
      <c r="F6" s="9" t="s">
        <v>8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</row>
    <row r="7" spans="1:37" ht="20.25">
      <c r="A7" s="1"/>
      <c r="D7" s="39"/>
      <c r="F7" s="9" t="s">
        <v>7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3">
        <f>SUM(G7:AJ7)</f>
        <v>0</v>
      </c>
    </row>
    <row r="8" spans="1:4" ht="21" thickBot="1">
      <c r="A8" s="1" t="s">
        <v>9</v>
      </c>
      <c r="B8" s="19">
        <f>('D1A'!D4+'D1B'!D4+1)*D3</f>
        <v>0</v>
      </c>
      <c r="C8" s="1" t="s">
        <v>10</v>
      </c>
      <c r="D8" s="20"/>
    </row>
    <row r="9" spans="1:37" ht="20.25">
      <c r="A9" s="1"/>
      <c r="B9" s="1"/>
      <c r="C9" s="1"/>
      <c r="D9" s="1"/>
      <c r="E9" s="3"/>
      <c r="G9" s="7" t="s">
        <v>11</v>
      </c>
      <c r="H9" s="7"/>
      <c r="I9" s="7"/>
      <c r="J9" s="7"/>
      <c r="K9" s="7"/>
      <c r="AK9" s="4" t="s">
        <v>4</v>
      </c>
    </row>
    <row r="10" spans="2:37" ht="21" thickBot="1">
      <c r="B10" s="1" t="s">
        <v>12</v>
      </c>
      <c r="C10" s="21"/>
      <c r="E10" s="3"/>
      <c r="F10" s="22" t="s">
        <v>13</v>
      </c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5">
        <f>COUNT(G10:AJ10)</f>
        <v>0</v>
      </c>
    </row>
    <row r="11" spans="1:37" ht="21" thickBot="1">
      <c r="A11" s="1"/>
      <c r="B11" s="1" t="s">
        <v>14</v>
      </c>
      <c r="C11" s="21"/>
      <c r="D11" s="1"/>
      <c r="E11" s="3"/>
      <c r="F11" s="22" t="s">
        <v>7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5">
        <f>SUM(G11:AJ11)</f>
        <v>0</v>
      </c>
    </row>
    <row r="12" spans="2:5" ht="21" thickBot="1">
      <c r="B12" s="1" t="s">
        <v>15</v>
      </c>
      <c r="C12" s="26">
        <f>C10-C11</f>
        <v>0</v>
      </c>
      <c r="D12" s="1"/>
      <c r="E12" s="3"/>
    </row>
    <row r="13" spans="1:9" ht="41.25" thickBot="1">
      <c r="A13" s="27" t="s">
        <v>16</v>
      </c>
      <c r="B13" s="28">
        <f>C12-AK5+AK7</f>
        <v>0</v>
      </c>
      <c r="C13" s="29"/>
      <c r="D13" s="1"/>
      <c r="E13" s="3"/>
      <c r="F13" s="30" t="s">
        <v>17</v>
      </c>
      <c r="G13" s="31">
        <f>COUNT(G10:AJ10)</f>
        <v>0</v>
      </c>
      <c r="H13" s="27" t="s">
        <v>18</v>
      </c>
      <c r="I13" s="31">
        <f>SUM(G11:AJ11)</f>
        <v>0</v>
      </c>
    </row>
    <row r="14" spans="1:5" ht="21" thickBot="1">
      <c r="A14" s="1" t="s">
        <v>19</v>
      </c>
      <c r="B14" s="83">
        <f>H30</f>
        <v>0</v>
      </c>
      <c r="C14" s="29"/>
      <c r="D14" s="1"/>
      <c r="E14" s="3"/>
    </row>
    <row r="15" spans="4:9" ht="21" thickBot="1">
      <c r="D15" s="1"/>
      <c r="E15" s="3"/>
      <c r="F15" s="112" t="s">
        <v>20</v>
      </c>
      <c r="G15" s="112"/>
      <c r="H15" s="32">
        <f>(D8-B8+1-G13)*D6</f>
        <v>0</v>
      </c>
      <c r="I15" s="33"/>
    </row>
    <row r="16" spans="1:5" ht="21" thickBot="1">
      <c r="A16" s="4" t="s">
        <v>21</v>
      </c>
      <c r="B16"/>
      <c r="C16" s="34">
        <f>B14-B13</f>
        <v>0</v>
      </c>
      <c r="D16" s="1"/>
      <c r="E16" s="3"/>
    </row>
    <row r="17" spans="3:5" ht="21" thickBot="1">
      <c r="C17" s="1"/>
      <c r="D17" s="1"/>
      <c r="E17" s="3"/>
    </row>
    <row r="18" spans="1:9" ht="21" thickBot="1">
      <c r="A18" s="57" t="s">
        <v>37</v>
      </c>
      <c r="B18" s="58" t="s">
        <v>13</v>
      </c>
      <c r="C18" s="58" t="s">
        <v>18</v>
      </c>
      <c r="D18" s="59"/>
      <c r="E18" s="58"/>
      <c r="F18" s="58" t="s">
        <v>38</v>
      </c>
      <c r="G18" s="58" t="s">
        <v>13</v>
      </c>
      <c r="H18" s="58" t="s">
        <v>39</v>
      </c>
      <c r="I18" s="60" t="s">
        <v>18</v>
      </c>
    </row>
    <row r="19" spans="1:9" ht="20.25">
      <c r="A19" s="61">
        <v>5000</v>
      </c>
      <c r="B19" s="77"/>
      <c r="C19" s="84">
        <f>A19*B19</f>
        <v>0</v>
      </c>
      <c r="D19" s="62"/>
      <c r="E19" s="63"/>
      <c r="F19" s="64" t="s">
        <v>40</v>
      </c>
      <c r="G19" s="79"/>
      <c r="H19" s="81">
        <v>60</v>
      </c>
      <c r="I19" s="84">
        <f>G19*H19</f>
        <v>0</v>
      </c>
    </row>
    <row r="20" spans="1:9" ht="20.25">
      <c r="A20" s="65">
        <v>1000</v>
      </c>
      <c r="B20" s="78"/>
      <c r="C20" s="85">
        <f aca="true" t="shared" si="0" ref="C20:C27">A20*B20</f>
        <v>0</v>
      </c>
      <c r="D20" s="67"/>
      <c r="E20" s="68"/>
      <c r="F20" s="69" t="s">
        <v>41</v>
      </c>
      <c r="G20" s="80"/>
      <c r="H20" s="82">
        <v>70</v>
      </c>
      <c r="I20" s="85">
        <f>G20*H20</f>
        <v>0</v>
      </c>
    </row>
    <row r="21" spans="1:9" ht="20.25">
      <c r="A21" s="65">
        <v>500</v>
      </c>
      <c r="B21" s="78"/>
      <c r="C21" s="85">
        <f t="shared" si="0"/>
        <v>0</v>
      </c>
      <c r="D21" s="67"/>
      <c r="E21" s="68"/>
      <c r="F21" s="69" t="s">
        <v>42</v>
      </c>
      <c r="G21" s="80"/>
      <c r="H21" s="82">
        <v>35</v>
      </c>
      <c r="I21" s="85">
        <f>G21*H21</f>
        <v>0</v>
      </c>
    </row>
    <row r="22" spans="1:9" ht="20.25">
      <c r="A22" s="65">
        <v>100</v>
      </c>
      <c r="B22" s="78"/>
      <c r="C22" s="85">
        <f t="shared" si="0"/>
        <v>0</v>
      </c>
      <c r="D22" s="67"/>
      <c r="E22" s="68"/>
      <c r="F22" s="69" t="s">
        <v>43</v>
      </c>
      <c r="G22" s="80"/>
      <c r="H22" s="82">
        <v>41</v>
      </c>
      <c r="I22" s="85">
        <f>G22*H22</f>
        <v>0</v>
      </c>
    </row>
    <row r="23" spans="1:9" ht="20.25">
      <c r="A23" s="65">
        <v>50</v>
      </c>
      <c r="B23" s="78"/>
      <c r="C23" s="85">
        <f t="shared" si="0"/>
        <v>0</v>
      </c>
      <c r="D23" s="67"/>
      <c r="E23" s="68"/>
      <c r="F23" s="109" t="s">
        <v>54</v>
      </c>
      <c r="G23" s="80"/>
      <c r="H23" s="82">
        <v>1200</v>
      </c>
      <c r="I23" s="85">
        <f>G23*H23</f>
        <v>0</v>
      </c>
    </row>
    <row r="24" spans="1:9" ht="20.25">
      <c r="A24" s="65">
        <v>10</v>
      </c>
      <c r="B24" s="78"/>
      <c r="C24" s="85">
        <f t="shared" si="0"/>
        <v>0</v>
      </c>
      <c r="D24" s="67"/>
      <c r="E24" s="68"/>
      <c r="F24" s="69"/>
      <c r="G24" s="68"/>
      <c r="H24" s="69"/>
      <c r="I24" s="85"/>
    </row>
    <row r="25" spans="1:9" ht="20.25">
      <c r="A25" s="65">
        <v>5</v>
      </c>
      <c r="B25" s="78"/>
      <c r="C25" s="85">
        <f t="shared" si="0"/>
        <v>0</v>
      </c>
      <c r="D25" s="67"/>
      <c r="E25" s="68"/>
      <c r="F25" s="69"/>
      <c r="G25" s="68"/>
      <c r="H25" s="69"/>
      <c r="I25" s="85"/>
    </row>
    <row r="26" spans="1:9" ht="20.25">
      <c r="A26" s="65">
        <v>2</v>
      </c>
      <c r="B26" s="78"/>
      <c r="C26" s="85">
        <f t="shared" si="0"/>
        <v>0</v>
      </c>
      <c r="D26" s="67"/>
      <c r="E26" s="68"/>
      <c r="F26" s="69"/>
      <c r="G26" s="68"/>
      <c r="H26" s="69"/>
      <c r="I26" s="85"/>
    </row>
    <row r="27" spans="1:9" ht="21" thickBot="1">
      <c r="A27" s="65">
        <v>1</v>
      </c>
      <c r="B27" s="78"/>
      <c r="C27" s="86">
        <f t="shared" si="0"/>
        <v>0</v>
      </c>
      <c r="D27" s="67"/>
      <c r="E27" s="68"/>
      <c r="F27" s="71"/>
      <c r="G27" s="72"/>
      <c r="H27" s="71"/>
      <c r="I27" s="86"/>
    </row>
    <row r="28" spans="1:9" ht="21" thickBot="1">
      <c r="A28" s="73" t="s">
        <v>4</v>
      </c>
      <c r="B28" s="74"/>
      <c r="C28" s="87">
        <f>SUM(C19:C27)</f>
        <v>0</v>
      </c>
      <c r="D28" s="75"/>
      <c r="E28" s="76"/>
      <c r="F28" s="73" t="s">
        <v>4</v>
      </c>
      <c r="G28" s="68"/>
      <c r="H28" s="69"/>
      <c r="I28" s="88">
        <f>SUM(I19:I27)</f>
        <v>0</v>
      </c>
    </row>
    <row r="29" spans="1:8" ht="21" thickBot="1">
      <c r="A29" s="74"/>
      <c r="B29" s="74"/>
      <c r="C29" s="74"/>
      <c r="D29" s="75"/>
      <c r="E29" s="74"/>
      <c r="F29" s="74"/>
      <c r="G29" s="74"/>
      <c r="H29" s="74"/>
    </row>
    <row r="30" spans="1:8" ht="21" thickBot="1">
      <c r="A30" s="74"/>
      <c r="B30" s="74"/>
      <c r="C30" s="74"/>
      <c r="D30" s="75"/>
      <c r="E30" s="74"/>
      <c r="F30" s="74"/>
      <c r="G30" s="76" t="s">
        <v>44</v>
      </c>
      <c r="H30" s="89">
        <f>C28+I28</f>
        <v>0</v>
      </c>
    </row>
    <row r="31" spans="1:5" ht="20.25">
      <c r="A31" s="17"/>
      <c r="E31" s="4"/>
    </row>
    <row r="32" spans="1:12" ht="6.75" customHeight="1">
      <c r="A32" s="18"/>
      <c r="B32" s="3"/>
      <c r="C32" s="18"/>
      <c r="D32" s="18"/>
      <c r="E32" s="3"/>
      <c r="F32" s="18"/>
      <c r="G32" s="18"/>
      <c r="H32" s="18"/>
      <c r="I32" s="18"/>
      <c r="J32" s="18"/>
      <c r="K32" s="18"/>
      <c r="L32" s="18"/>
    </row>
    <row r="33" spans="1:5" ht="20.25">
      <c r="A33" s="7" t="s">
        <v>45</v>
      </c>
      <c r="B33" s="7"/>
      <c r="C33" s="90"/>
      <c r="D33" s="1"/>
      <c r="E33" s="3"/>
    </row>
    <row r="34" spans="2:8" ht="21" thickBot="1">
      <c r="B34" s="91" t="s">
        <v>46</v>
      </c>
      <c r="C34" s="91" t="s">
        <v>47</v>
      </c>
      <c r="D34" s="91" t="s">
        <v>18</v>
      </c>
      <c r="E34" s="3"/>
      <c r="F34" s="92" t="s">
        <v>48</v>
      </c>
      <c r="G34" s="92"/>
      <c r="H34" s="93"/>
    </row>
    <row r="35" spans="1:5" ht="21" thickBot="1">
      <c r="A35" s="91" t="s">
        <v>49</v>
      </c>
      <c r="B35" s="106">
        <f>'D1B'!H36</f>
        <v>0</v>
      </c>
      <c r="C35" s="95">
        <v>10</v>
      </c>
      <c r="D35" s="96">
        <f>B35*C35</f>
        <v>0</v>
      </c>
      <c r="E35" s="3"/>
    </row>
    <row r="36" spans="1:8" ht="21" thickBot="1">
      <c r="A36" s="97" t="s">
        <v>50</v>
      </c>
      <c r="B36" s="98">
        <f>(B35-B37)-H36</f>
        <v>0</v>
      </c>
      <c r="C36" s="91"/>
      <c r="D36" s="96">
        <f>B36*C35</f>
        <v>0</v>
      </c>
      <c r="E36" s="3"/>
      <c r="F36" s="4" t="s">
        <v>51</v>
      </c>
      <c r="H36" s="99">
        <f>B35-B37-(H34/10)</f>
        <v>0</v>
      </c>
    </row>
    <row r="37" spans="1:4" ht="20.25">
      <c r="A37" s="100" t="s">
        <v>52</v>
      </c>
      <c r="B37" s="101"/>
      <c r="C37" s="92"/>
      <c r="D37" s="102">
        <f>B37*C35</f>
        <v>0</v>
      </c>
    </row>
    <row r="38" spans="1:12" ht="6" customHeight="1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</row>
    <row r="39" spans="1:5" ht="20.25">
      <c r="A39" s="17"/>
      <c r="E39" s="4"/>
    </row>
    <row r="40" spans="1:5" ht="20.25">
      <c r="A40" s="35"/>
      <c r="B40" s="36"/>
      <c r="E40" s="4"/>
    </row>
    <row r="41" spans="1:5" ht="20.25">
      <c r="A41" s="36"/>
      <c r="B41" s="36"/>
      <c r="C41" s="35"/>
      <c r="E41" s="4"/>
    </row>
    <row r="42" spans="1:5" ht="20.25">
      <c r="A42" s="36"/>
      <c r="B42" s="36"/>
      <c r="C42" s="35"/>
      <c r="E42" s="4"/>
    </row>
    <row r="43" spans="1:5" ht="20.25">
      <c r="A43" s="36"/>
      <c r="B43" s="36"/>
      <c r="C43" s="35"/>
      <c r="E43" s="4"/>
    </row>
    <row r="44" spans="1:5" ht="20.25">
      <c r="A44" s="36"/>
      <c r="B44" s="36"/>
      <c r="C44" s="35"/>
      <c r="E44" s="4"/>
    </row>
    <row r="45" spans="1:5" ht="20.25">
      <c r="A45" s="36"/>
      <c r="C45" s="35"/>
      <c r="E45" s="4"/>
    </row>
    <row r="46" spans="3:5" ht="20.25">
      <c r="C46" s="35"/>
      <c r="E46" s="4"/>
    </row>
  </sheetData>
  <sheetProtection sheet="1" objects="1" scenarios="1"/>
  <mergeCells count="2">
    <mergeCell ref="A1:C1"/>
    <mergeCell ref="F15:G15"/>
  </mergeCells>
  <printOptions/>
  <pageMargins left="0.75" right="0.75" top="1" bottom="1" header="0.5" footer="0.5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7.28125" style="4" customWidth="1"/>
    <col min="2" max="2" width="13.140625" style="4" customWidth="1"/>
    <col min="3" max="3" width="12.8515625" style="4" customWidth="1"/>
    <col min="4" max="4" width="9.140625" style="4" customWidth="1"/>
    <col min="5" max="5" width="1.7109375" style="18" customWidth="1"/>
    <col min="6" max="6" width="15.28125" style="4" customWidth="1"/>
    <col min="7" max="7" width="16.8515625" style="4" customWidth="1"/>
    <col min="8" max="9" width="13.28125" style="4" customWidth="1"/>
    <col min="10" max="10" width="12.8515625" style="4" customWidth="1"/>
    <col min="11" max="11" width="13.28125" style="4" customWidth="1"/>
    <col min="12" max="12" width="14.421875" style="4" customWidth="1"/>
    <col min="13" max="13" width="13.421875" style="4" customWidth="1"/>
    <col min="14" max="14" width="13.57421875" style="4" customWidth="1"/>
    <col min="15" max="15" width="13.421875" style="4" customWidth="1"/>
    <col min="16" max="16" width="14.8515625" style="4" customWidth="1"/>
    <col min="17" max="17" width="13.421875" style="4" customWidth="1"/>
    <col min="18" max="18" width="13.7109375" style="4" customWidth="1"/>
    <col min="19" max="19" width="14.140625" style="4" customWidth="1"/>
    <col min="20" max="20" width="13.7109375" style="4" customWidth="1"/>
    <col min="21" max="21" width="14.140625" style="4" customWidth="1"/>
    <col min="22" max="22" width="13.140625" style="4" customWidth="1"/>
    <col min="23" max="23" width="13.00390625" style="4" customWidth="1"/>
    <col min="24" max="24" width="12.8515625" style="4" customWidth="1"/>
    <col min="25" max="25" width="13.421875" style="4" customWidth="1"/>
    <col min="26" max="26" width="13.140625" style="4" customWidth="1"/>
    <col min="27" max="27" width="14.28125" style="4" customWidth="1"/>
    <col min="28" max="28" width="12.8515625" style="4" customWidth="1"/>
    <col min="29" max="29" width="14.57421875" style="4" customWidth="1"/>
    <col min="30" max="30" width="13.421875" style="4" customWidth="1"/>
    <col min="31" max="31" width="12.8515625" style="4" customWidth="1"/>
    <col min="32" max="32" width="12.7109375" style="4" customWidth="1"/>
    <col min="33" max="33" width="12.8515625" style="4" customWidth="1"/>
    <col min="34" max="34" width="13.7109375" style="4" customWidth="1"/>
    <col min="35" max="35" width="13.421875" style="4" customWidth="1"/>
    <col min="36" max="36" width="13.7109375" style="4" customWidth="1"/>
    <col min="37" max="37" width="13.28125" style="4" customWidth="1"/>
    <col min="38" max="16384" width="9.140625" style="4" customWidth="1"/>
  </cols>
  <sheetData>
    <row r="1" spans="1:10" ht="21" thickBot="1">
      <c r="A1" s="112" t="s">
        <v>0</v>
      </c>
      <c r="B1" s="112"/>
      <c r="C1" s="112"/>
      <c r="D1" s="37" t="str">
        <f>'D1A'!D1</f>
        <v>Ohr1</v>
      </c>
      <c r="E1" s="3"/>
      <c r="F1" s="1" t="s">
        <v>1</v>
      </c>
      <c r="G1" s="37">
        <f>'D1A'!G1</f>
        <v>1</v>
      </c>
      <c r="H1" s="1"/>
      <c r="I1" s="1"/>
      <c r="J1" s="1"/>
    </row>
    <row r="2" spans="1:10" ht="20.25">
      <c r="A2" s="1"/>
      <c r="B2" s="1"/>
      <c r="C2" s="1"/>
      <c r="D2" s="1"/>
      <c r="E2" s="3"/>
      <c r="F2" s="1"/>
      <c r="G2" s="1"/>
      <c r="H2" s="1"/>
      <c r="I2" s="1"/>
      <c r="J2" s="1"/>
    </row>
    <row r="3" spans="1:37" ht="20.25">
      <c r="A3" s="1" t="s">
        <v>2</v>
      </c>
      <c r="B3" s="5"/>
      <c r="D3" s="38">
        <f>COUNTA(B6)</f>
        <v>0</v>
      </c>
      <c r="E3" s="3"/>
      <c r="F3" s="1"/>
      <c r="G3" s="7" t="s">
        <v>3</v>
      </c>
      <c r="H3" s="7"/>
      <c r="I3" s="7"/>
      <c r="AK3" s="4" t="s">
        <v>4</v>
      </c>
    </row>
    <row r="4" spans="1:37" ht="21" thickBot="1">
      <c r="A4" s="52">
        <f>'D2A'!A4</f>
        <v>39449</v>
      </c>
      <c r="B4" s="1"/>
      <c r="C4" s="8"/>
      <c r="D4" s="38">
        <f>H15+G13</f>
        <v>0</v>
      </c>
      <c r="E4" s="3"/>
      <c r="F4" s="9" t="s">
        <v>5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</row>
    <row r="5" spans="1:37" ht="20.25">
      <c r="A5" s="1"/>
      <c r="B5" s="1" t="s">
        <v>22</v>
      </c>
      <c r="D5" s="16">
        <f>7*D3</f>
        <v>0</v>
      </c>
      <c r="E5" s="3"/>
      <c r="F5" s="9" t="s">
        <v>7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3">
        <f>SUM(G5:AJ5)</f>
        <v>0</v>
      </c>
    </row>
    <row r="6" spans="1:37" ht="21" thickBot="1">
      <c r="A6" s="2"/>
      <c r="B6" s="14"/>
      <c r="C6" s="15"/>
      <c r="D6" s="16">
        <f>COUNT(C10)</f>
        <v>0</v>
      </c>
      <c r="E6" s="3"/>
      <c r="F6" s="9" t="s">
        <v>8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</row>
    <row r="7" spans="1:37" ht="20.25">
      <c r="A7" s="1"/>
      <c r="D7" s="1"/>
      <c r="F7" s="9" t="s">
        <v>7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3">
        <f>SUM(G7:AJ7)</f>
        <v>0</v>
      </c>
    </row>
    <row r="8" spans="1:4" ht="21" thickBot="1">
      <c r="A8" s="1" t="s">
        <v>9</v>
      </c>
      <c r="B8" s="40">
        <f>('D1A'!D4+'D1B'!D4+'D2A'!D4+1)*D3</f>
        <v>0</v>
      </c>
      <c r="C8" s="1" t="s">
        <v>10</v>
      </c>
      <c r="D8" s="20"/>
    </row>
    <row r="9" spans="1:37" ht="20.25">
      <c r="A9" s="1"/>
      <c r="B9" s="1"/>
      <c r="C9" s="1"/>
      <c r="D9" s="1"/>
      <c r="E9" s="3"/>
      <c r="G9" s="7" t="s">
        <v>11</v>
      </c>
      <c r="H9" s="7"/>
      <c r="I9" s="7"/>
      <c r="J9" s="7"/>
      <c r="K9" s="7"/>
      <c r="AK9" s="4" t="s">
        <v>4</v>
      </c>
    </row>
    <row r="10" spans="2:37" ht="21" thickBot="1">
      <c r="B10" s="1" t="s">
        <v>12</v>
      </c>
      <c r="C10" s="21"/>
      <c r="E10" s="3"/>
      <c r="F10" s="22" t="s">
        <v>13</v>
      </c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5">
        <f>COUNT(G10:AJ10)</f>
        <v>0</v>
      </c>
    </row>
    <row r="11" spans="1:37" ht="21" thickBot="1">
      <c r="A11" s="1"/>
      <c r="B11" s="1" t="s">
        <v>14</v>
      </c>
      <c r="C11" s="21"/>
      <c r="D11" s="1"/>
      <c r="E11" s="3"/>
      <c r="F11" s="22" t="s">
        <v>7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5">
        <f>SUM(G11:AJ11)</f>
        <v>0</v>
      </c>
    </row>
    <row r="12" spans="2:5" ht="21" thickBot="1">
      <c r="B12" s="1" t="s">
        <v>15</v>
      </c>
      <c r="C12" s="41">
        <f>C10-C11</f>
        <v>0</v>
      </c>
      <c r="D12" s="1"/>
      <c r="E12" s="3"/>
    </row>
    <row r="13" spans="1:9" ht="41.25" thickBot="1">
      <c r="A13" s="27" t="s">
        <v>16</v>
      </c>
      <c r="B13" s="28">
        <f>C12-AK5+AK7</f>
        <v>0</v>
      </c>
      <c r="C13" s="29"/>
      <c r="D13" s="1"/>
      <c r="E13" s="3"/>
      <c r="F13" s="30" t="s">
        <v>17</v>
      </c>
      <c r="G13" s="31">
        <f>COUNT(G10:AJ10)</f>
        <v>0</v>
      </c>
      <c r="H13" s="27" t="s">
        <v>18</v>
      </c>
      <c r="I13" s="31">
        <f>SUM(G11:AJ11)</f>
        <v>0</v>
      </c>
    </row>
    <row r="14" spans="1:5" ht="21" thickBot="1">
      <c r="A14" s="1" t="s">
        <v>19</v>
      </c>
      <c r="B14" s="83">
        <f>H30</f>
        <v>0</v>
      </c>
      <c r="C14" s="29"/>
      <c r="D14" s="1"/>
      <c r="E14" s="3"/>
    </row>
    <row r="15" spans="4:9" ht="21" thickBot="1">
      <c r="D15" s="1"/>
      <c r="E15" s="3"/>
      <c r="F15" s="112" t="s">
        <v>20</v>
      </c>
      <c r="G15" s="112"/>
      <c r="H15" s="32">
        <f>(D8-B8+1-G13)*D6</f>
        <v>0</v>
      </c>
      <c r="I15" s="33"/>
    </row>
    <row r="16" spans="1:5" ht="21" thickBot="1">
      <c r="A16" s="4" t="s">
        <v>21</v>
      </c>
      <c r="B16"/>
      <c r="C16" s="34">
        <f>B14-B13</f>
        <v>0</v>
      </c>
      <c r="D16" s="1"/>
      <c r="E16" s="3"/>
    </row>
    <row r="17" spans="3:5" ht="21" thickBot="1">
      <c r="C17" s="1"/>
      <c r="D17" s="1"/>
      <c r="E17" s="3"/>
    </row>
    <row r="18" spans="1:9" ht="21" thickBot="1">
      <c r="A18" s="57" t="s">
        <v>37</v>
      </c>
      <c r="B18" s="58" t="s">
        <v>13</v>
      </c>
      <c r="C18" s="58" t="s">
        <v>18</v>
      </c>
      <c r="D18" s="59"/>
      <c r="E18" s="58"/>
      <c r="F18" s="58" t="s">
        <v>38</v>
      </c>
      <c r="G18" s="58" t="s">
        <v>13</v>
      </c>
      <c r="H18" s="58" t="s">
        <v>39</v>
      </c>
      <c r="I18" s="60" t="s">
        <v>18</v>
      </c>
    </row>
    <row r="19" spans="1:9" ht="20.25">
      <c r="A19" s="61">
        <v>5000</v>
      </c>
      <c r="B19" s="77"/>
      <c r="C19" s="84">
        <f>A19*B19</f>
        <v>0</v>
      </c>
      <c r="D19" s="62"/>
      <c r="E19" s="63"/>
      <c r="F19" s="64" t="s">
        <v>40</v>
      </c>
      <c r="G19" s="79"/>
      <c r="H19" s="81">
        <v>60</v>
      </c>
      <c r="I19" s="84">
        <f>G19*H19</f>
        <v>0</v>
      </c>
    </row>
    <row r="20" spans="1:9" ht="20.25">
      <c r="A20" s="65">
        <v>1000</v>
      </c>
      <c r="B20" s="78"/>
      <c r="C20" s="85">
        <f aca="true" t="shared" si="0" ref="C20:C27">A20*B20</f>
        <v>0</v>
      </c>
      <c r="D20" s="67"/>
      <c r="E20" s="68"/>
      <c r="F20" s="69" t="s">
        <v>41</v>
      </c>
      <c r="G20" s="80"/>
      <c r="H20" s="82">
        <v>70</v>
      </c>
      <c r="I20" s="85">
        <f>G20*H20</f>
        <v>0</v>
      </c>
    </row>
    <row r="21" spans="1:9" ht="20.25">
      <c r="A21" s="65">
        <v>500</v>
      </c>
      <c r="B21" s="78"/>
      <c r="C21" s="85">
        <f t="shared" si="0"/>
        <v>0</v>
      </c>
      <c r="D21" s="67"/>
      <c r="E21" s="68"/>
      <c r="F21" s="69" t="s">
        <v>42</v>
      </c>
      <c r="G21" s="80"/>
      <c r="H21" s="82">
        <v>35</v>
      </c>
      <c r="I21" s="85">
        <f>G21*H21</f>
        <v>0</v>
      </c>
    </row>
    <row r="22" spans="1:9" ht="20.25">
      <c r="A22" s="65">
        <v>100</v>
      </c>
      <c r="B22" s="78"/>
      <c r="C22" s="85">
        <f t="shared" si="0"/>
        <v>0</v>
      </c>
      <c r="D22" s="67"/>
      <c r="E22" s="68"/>
      <c r="F22" s="69" t="s">
        <v>43</v>
      </c>
      <c r="G22" s="80"/>
      <c r="H22" s="82">
        <v>41</v>
      </c>
      <c r="I22" s="85">
        <f>G22*H22</f>
        <v>0</v>
      </c>
    </row>
    <row r="23" spans="1:9" ht="20.25">
      <c r="A23" s="65">
        <v>50</v>
      </c>
      <c r="B23" s="78"/>
      <c r="C23" s="85">
        <f t="shared" si="0"/>
        <v>0</v>
      </c>
      <c r="D23" s="67"/>
      <c r="E23" s="68"/>
      <c r="F23" s="109" t="s">
        <v>54</v>
      </c>
      <c r="G23" s="80"/>
      <c r="H23" s="82">
        <v>1200</v>
      </c>
      <c r="I23" s="85">
        <f>G23*H23</f>
        <v>0</v>
      </c>
    </row>
    <row r="24" spans="1:9" ht="20.25">
      <c r="A24" s="65">
        <v>10</v>
      </c>
      <c r="B24" s="78"/>
      <c r="C24" s="85">
        <f t="shared" si="0"/>
        <v>0</v>
      </c>
      <c r="D24" s="67"/>
      <c r="E24" s="68"/>
      <c r="F24" s="69"/>
      <c r="G24" s="68"/>
      <c r="H24" s="69"/>
      <c r="I24" s="85"/>
    </row>
    <row r="25" spans="1:9" ht="20.25">
      <c r="A25" s="65">
        <v>5</v>
      </c>
      <c r="B25" s="78"/>
      <c r="C25" s="85">
        <f t="shared" si="0"/>
        <v>0</v>
      </c>
      <c r="D25" s="67"/>
      <c r="E25" s="68"/>
      <c r="F25" s="69"/>
      <c r="G25" s="68"/>
      <c r="H25" s="69"/>
      <c r="I25" s="85"/>
    </row>
    <row r="26" spans="1:9" ht="20.25">
      <c r="A26" s="65">
        <v>2</v>
      </c>
      <c r="B26" s="78"/>
      <c r="C26" s="85">
        <f t="shared" si="0"/>
        <v>0</v>
      </c>
      <c r="D26" s="67"/>
      <c r="E26" s="68"/>
      <c r="F26" s="69"/>
      <c r="G26" s="68"/>
      <c r="H26" s="69"/>
      <c r="I26" s="85"/>
    </row>
    <row r="27" spans="1:9" ht="21" thickBot="1">
      <c r="A27" s="65">
        <v>1</v>
      </c>
      <c r="B27" s="78"/>
      <c r="C27" s="86">
        <f t="shared" si="0"/>
        <v>0</v>
      </c>
      <c r="D27" s="67"/>
      <c r="E27" s="68"/>
      <c r="F27" s="71"/>
      <c r="G27" s="72"/>
      <c r="H27" s="71"/>
      <c r="I27" s="86"/>
    </row>
    <row r="28" spans="1:9" ht="21" thickBot="1">
      <c r="A28" s="73" t="s">
        <v>4</v>
      </c>
      <c r="B28" s="74"/>
      <c r="C28" s="87">
        <f>SUM(C19:C27)</f>
        <v>0</v>
      </c>
      <c r="D28" s="75"/>
      <c r="E28" s="76"/>
      <c r="F28" s="73" t="s">
        <v>4</v>
      </c>
      <c r="G28" s="68"/>
      <c r="H28" s="69"/>
      <c r="I28" s="88">
        <f>SUM(I19:I27)</f>
        <v>0</v>
      </c>
    </row>
    <row r="29" spans="1:8" ht="21" thickBot="1">
      <c r="A29" s="74"/>
      <c r="B29" s="74"/>
      <c r="C29" s="74"/>
      <c r="D29" s="75"/>
      <c r="E29" s="74"/>
      <c r="F29" s="74"/>
      <c r="G29" s="74"/>
      <c r="H29" s="74"/>
    </row>
    <row r="30" spans="1:8" ht="21" thickBot="1">
      <c r="A30" s="74"/>
      <c r="B30" s="74"/>
      <c r="C30" s="74"/>
      <c r="D30" s="75"/>
      <c r="E30" s="74"/>
      <c r="F30" s="74"/>
      <c r="G30" s="76" t="s">
        <v>44</v>
      </c>
      <c r="H30" s="89">
        <f>C28+I28</f>
        <v>0</v>
      </c>
    </row>
    <row r="31" spans="1:5" ht="20.25">
      <c r="A31" s="17"/>
      <c r="E31" s="4"/>
    </row>
    <row r="32" spans="1:12" ht="9" customHeight="1">
      <c r="A32" s="18"/>
      <c r="B32" s="3"/>
      <c r="C32" s="18"/>
      <c r="D32" s="18"/>
      <c r="E32" s="3"/>
      <c r="F32" s="18"/>
      <c r="G32" s="18"/>
      <c r="H32" s="18"/>
      <c r="I32" s="18"/>
      <c r="J32" s="18"/>
      <c r="K32" s="18"/>
      <c r="L32" s="18"/>
    </row>
    <row r="33" spans="1:5" ht="20.25">
      <c r="A33" s="7" t="s">
        <v>45</v>
      </c>
      <c r="B33" s="7"/>
      <c r="C33" s="90"/>
      <c r="D33" s="1"/>
      <c r="E33" s="3"/>
    </row>
    <row r="34" spans="2:8" ht="21" thickBot="1">
      <c r="B34" s="91" t="s">
        <v>46</v>
      </c>
      <c r="C34" s="91" t="s">
        <v>47</v>
      </c>
      <c r="D34" s="91" t="s">
        <v>18</v>
      </c>
      <c r="E34" s="3"/>
      <c r="F34" s="92" t="s">
        <v>48</v>
      </c>
      <c r="G34" s="92"/>
      <c r="H34" s="93"/>
    </row>
    <row r="35" spans="1:5" ht="21" thickBot="1">
      <c r="A35" s="91" t="s">
        <v>49</v>
      </c>
      <c r="B35" s="106">
        <f>'D2A'!H36</f>
        <v>0</v>
      </c>
      <c r="C35" s="95">
        <v>10</v>
      </c>
      <c r="D35" s="96">
        <f>B35*C35</f>
        <v>0</v>
      </c>
      <c r="E35" s="3"/>
    </row>
    <row r="36" spans="1:8" ht="21" thickBot="1">
      <c r="A36" s="97" t="s">
        <v>50</v>
      </c>
      <c r="B36" s="98">
        <f>(B35-B37)-H36</f>
        <v>0</v>
      </c>
      <c r="C36" s="91"/>
      <c r="D36" s="96">
        <f>B36*C35</f>
        <v>0</v>
      </c>
      <c r="E36" s="3"/>
      <c r="F36" s="4" t="s">
        <v>51</v>
      </c>
      <c r="H36" s="99">
        <f>B35-B37-(H34/10)</f>
        <v>0</v>
      </c>
    </row>
    <row r="37" spans="1:4" ht="20.25">
      <c r="A37" s="100" t="s">
        <v>52</v>
      </c>
      <c r="B37" s="101"/>
      <c r="C37" s="92"/>
      <c r="D37" s="102">
        <f>B37*C35</f>
        <v>0</v>
      </c>
    </row>
    <row r="38" spans="1:12" ht="7.5" customHeight="1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</row>
    <row r="39" spans="1:5" ht="20.25">
      <c r="A39" s="17"/>
      <c r="E39" s="4"/>
    </row>
    <row r="40" spans="1:5" ht="20.25">
      <c r="A40" s="35"/>
      <c r="B40" s="36"/>
      <c r="E40" s="4"/>
    </row>
    <row r="41" spans="1:5" ht="20.25">
      <c r="A41" s="36"/>
      <c r="B41" s="36"/>
      <c r="C41" s="35"/>
      <c r="E41" s="4"/>
    </row>
    <row r="42" spans="1:5" ht="20.25">
      <c r="A42" s="36"/>
      <c r="B42" s="36"/>
      <c r="C42" s="35"/>
      <c r="E42" s="4"/>
    </row>
    <row r="43" spans="1:5" ht="20.25">
      <c r="A43" s="36"/>
      <c r="B43" s="36"/>
      <c r="C43" s="35"/>
      <c r="E43" s="4"/>
    </row>
    <row r="44" spans="1:5" ht="20.25">
      <c r="A44" s="36"/>
      <c r="B44" s="36"/>
      <c r="C44" s="35"/>
      <c r="E44" s="4"/>
    </row>
    <row r="45" spans="1:5" ht="20.25">
      <c r="A45" s="36"/>
      <c r="C45" s="35"/>
      <c r="E45" s="4"/>
    </row>
    <row r="46" spans="3:5" ht="20.25">
      <c r="C46" s="35"/>
      <c r="E46" s="4"/>
    </row>
  </sheetData>
  <sheetProtection sheet="1" objects="1" scenarios="1"/>
  <mergeCells count="2">
    <mergeCell ref="A1:C1"/>
    <mergeCell ref="F15:G1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4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7.28125" style="4" customWidth="1"/>
    <col min="2" max="2" width="13.140625" style="4" customWidth="1"/>
    <col min="3" max="3" width="12.8515625" style="4" customWidth="1"/>
    <col min="4" max="4" width="9.140625" style="4" customWidth="1"/>
    <col min="5" max="5" width="1.7109375" style="18" customWidth="1"/>
    <col min="6" max="6" width="15.28125" style="4" customWidth="1"/>
    <col min="7" max="7" width="16.8515625" style="4" customWidth="1"/>
    <col min="8" max="9" width="13.28125" style="4" customWidth="1"/>
    <col min="10" max="10" width="12.8515625" style="4" customWidth="1"/>
    <col min="11" max="11" width="13.28125" style="4" customWidth="1"/>
    <col min="12" max="12" width="14.421875" style="4" customWidth="1"/>
    <col min="13" max="13" width="13.421875" style="4" customWidth="1"/>
    <col min="14" max="14" width="13.57421875" style="4" customWidth="1"/>
    <col min="15" max="15" width="13.421875" style="4" customWidth="1"/>
    <col min="16" max="16" width="14.8515625" style="4" customWidth="1"/>
    <col min="17" max="17" width="13.421875" style="4" customWidth="1"/>
    <col min="18" max="18" width="13.7109375" style="4" customWidth="1"/>
    <col min="19" max="19" width="14.140625" style="4" customWidth="1"/>
    <col min="20" max="20" width="13.7109375" style="4" customWidth="1"/>
    <col min="21" max="21" width="14.140625" style="4" customWidth="1"/>
    <col min="22" max="22" width="13.140625" style="4" customWidth="1"/>
    <col min="23" max="23" width="13.00390625" style="4" customWidth="1"/>
    <col min="24" max="24" width="12.8515625" style="4" customWidth="1"/>
    <col min="25" max="25" width="13.421875" style="4" customWidth="1"/>
    <col min="26" max="26" width="13.140625" style="4" customWidth="1"/>
    <col min="27" max="27" width="14.28125" style="4" customWidth="1"/>
    <col min="28" max="28" width="12.8515625" style="4" customWidth="1"/>
    <col min="29" max="29" width="14.57421875" style="4" customWidth="1"/>
    <col min="30" max="30" width="13.421875" style="4" customWidth="1"/>
    <col min="31" max="31" width="12.8515625" style="4" customWidth="1"/>
    <col min="32" max="32" width="12.7109375" style="4" customWidth="1"/>
    <col min="33" max="33" width="12.8515625" style="4" customWidth="1"/>
    <col min="34" max="34" width="13.7109375" style="4" customWidth="1"/>
    <col min="35" max="35" width="13.421875" style="4" customWidth="1"/>
    <col min="36" max="36" width="13.7109375" style="4" customWidth="1"/>
    <col min="37" max="37" width="13.28125" style="4" customWidth="1"/>
    <col min="38" max="16384" width="9.140625" style="4" customWidth="1"/>
  </cols>
  <sheetData>
    <row r="1" spans="1:10" ht="21" thickBot="1">
      <c r="A1" s="112" t="s">
        <v>0</v>
      </c>
      <c r="B1" s="112"/>
      <c r="C1" s="112"/>
      <c r="D1" s="37" t="str">
        <f>'D1A'!D1</f>
        <v>Ohr1</v>
      </c>
      <c r="E1" s="3"/>
      <c r="F1" s="1" t="s">
        <v>1</v>
      </c>
      <c r="G1" s="37">
        <f>'D1A'!G1</f>
        <v>1</v>
      </c>
      <c r="H1" s="1"/>
      <c r="I1" s="1"/>
      <c r="J1" s="1"/>
    </row>
    <row r="2" spans="1:10" ht="20.25">
      <c r="A2" s="1"/>
      <c r="B2" s="1"/>
      <c r="C2" s="1"/>
      <c r="D2" s="1"/>
      <c r="E2" s="3"/>
      <c r="F2" s="1"/>
      <c r="G2" s="1"/>
      <c r="H2" s="1"/>
      <c r="I2" s="1"/>
      <c r="J2" s="1"/>
    </row>
    <row r="3" spans="1:37" ht="20.25">
      <c r="A3" s="1" t="s">
        <v>2</v>
      </c>
      <c r="B3" s="5"/>
      <c r="D3" s="38">
        <f>COUNTA(B6)</f>
        <v>0</v>
      </c>
      <c r="E3" s="3"/>
      <c r="F3" s="1"/>
      <c r="G3" s="7" t="s">
        <v>3</v>
      </c>
      <c r="H3" s="7"/>
      <c r="I3" s="7"/>
      <c r="AK3" s="4" t="s">
        <v>4</v>
      </c>
    </row>
    <row r="4" spans="1:37" ht="21" thickBot="1">
      <c r="A4" s="53">
        <f>'D2A'!A4+1</f>
        <v>39450</v>
      </c>
      <c r="B4" s="1"/>
      <c r="C4" s="8"/>
      <c r="D4" s="38">
        <f>H15+G13</f>
        <v>0</v>
      </c>
      <c r="E4" s="3"/>
      <c r="F4" s="9" t="s">
        <v>5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</row>
    <row r="5" spans="1:37" ht="20.25">
      <c r="A5" s="1"/>
      <c r="B5" s="1" t="s">
        <v>6</v>
      </c>
      <c r="D5" s="6">
        <f>6*D3</f>
        <v>0</v>
      </c>
      <c r="E5" s="3"/>
      <c r="F5" s="9" t="s">
        <v>7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3">
        <f>SUM(G5:AJ5)</f>
        <v>0</v>
      </c>
    </row>
    <row r="6" spans="1:37" ht="21" thickBot="1">
      <c r="A6" s="2"/>
      <c r="B6" s="14"/>
      <c r="C6" s="15"/>
      <c r="D6" s="16">
        <f>COUNT(C10)</f>
        <v>0</v>
      </c>
      <c r="E6" s="3"/>
      <c r="F6" s="9" t="s">
        <v>8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</row>
    <row r="7" spans="1:37" ht="20.25">
      <c r="A7" s="1"/>
      <c r="D7" s="39"/>
      <c r="F7" s="9" t="s">
        <v>7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3">
        <f>SUM(G7:AJ7)</f>
        <v>0</v>
      </c>
    </row>
    <row r="8" spans="1:4" ht="21" thickBot="1">
      <c r="A8" s="1" t="s">
        <v>9</v>
      </c>
      <c r="B8" s="19">
        <f>('D1A'!D4+'D1B'!D4+'D2A'!D4+'D2B'!D4+1)*D3</f>
        <v>0</v>
      </c>
      <c r="C8" s="1" t="s">
        <v>10</v>
      </c>
      <c r="D8" s="20"/>
    </row>
    <row r="9" spans="1:37" ht="20.25">
      <c r="A9" s="1"/>
      <c r="B9" s="1"/>
      <c r="C9" s="1"/>
      <c r="D9" s="1"/>
      <c r="E9" s="3"/>
      <c r="G9" s="7" t="s">
        <v>11</v>
      </c>
      <c r="H9" s="7"/>
      <c r="I9" s="7"/>
      <c r="J9" s="7"/>
      <c r="K9" s="7"/>
      <c r="AK9" s="4" t="s">
        <v>4</v>
      </c>
    </row>
    <row r="10" spans="2:37" ht="21" thickBot="1">
      <c r="B10" s="1" t="s">
        <v>12</v>
      </c>
      <c r="C10" s="21"/>
      <c r="E10" s="3"/>
      <c r="F10" s="22" t="s">
        <v>13</v>
      </c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5">
        <f>COUNT(G10:AJ10)</f>
        <v>0</v>
      </c>
    </row>
    <row r="11" spans="1:37" ht="21" thickBot="1">
      <c r="A11" s="1"/>
      <c r="B11" s="1" t="s">
        <v>14</v>
      </c>
      <c r="C11" s="21"/>
      <c r="D11" s="1"/>
      <c r="E11" s="3"/>
      <c r="F11" s="22" t="s">
        <v>7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5">
        <f>SUM(G11:AJ11)</f>
        <v>0</v>
      </c>
    </row>
    <row r="12" spans="2:5" ht="21" thickBot="1">
      <c r="B12" s="1" t="s">
        <v>15</v>
      </c>
      <c r="C12" s="26">
        <f>C10-C11</f>
        <v>0</v>
      </c>
      <c r="D12" s="1"/>
      <c r="E12" s="3"/>
    </row>
    <row r="13" spans="1:9" ht="41.25" thickBot="1">
      <c r="A13" s="27" t="s">
        <v>16</v>
      </c>
      <c r="B13" s="28">
        <f>C12-AK5+AK7</f>
        <v>0</v>
      </c>
      <c r="C13" s="29"/>
      <c r="D13" s="1"/>
      <c r="E13" s="3"/>
      <c r="F13" s="30" t="s">
        <v>17</v>
      </c>
      <c r="G13" s="31">
        <f>COUNT(G10:AJ10)</f>
        <v>0</v>
      </c>
      <c r="H13" s="27" t="s">
        <v>18</v>
      </c>
      <c r="I13" s="31">
        <f>SUM(G11:AJ11)</f>
        <v>0</v>
      </c>
    </row>
    <row r="14" spans="1:5" ht="21" thickBot="1">
      <c r="A14" s="1" t="s">
        <v>19</v>
      </c>
      <c r="B14" s="83">
        <f>H30</f>
        <v>0</v>
      </c>
      <c r="C14" s="29"/>
      <c r="D14" s="1"/>
      <c r="E14" s="3"/>
    </row>
    <row r="15" spans="4:9" ht="21" thickBot="1">
      <c r="D15" s="1"/>
      <c r="E15" s="3"/>
      <c r="F15" s="112" t="s">
        <v>20</v>
      </c>
      <c r="G15" s="112"/>
      <c r="H15" s="32">
        <f>(D8-B8+1-G13)*D6</f>
        <v>0</v>
      </c>
      <c r="I15" s="33"/>
    </row>
    <row r="16" spans="1:5" ht="21" thickBot="1">
      <c r="A16" s="4" t="s">
        <v>21</v>
      </c>
      <c r="B16"/>
      <c r="C16" s="34">
        <f>B14-B13</f>
        <v>0</v>
      </c>
      <c r="D16" s="1"/>
      <c r="E16" s="3"/>
    </row>
    <row r="17" spans="3:5" ht="21" thickBot="1">
      <c r="C17" s="1"/>
      <c r="D17" s="1"/>
      <c r="E17" s="3"/>
    </row>
    <row r="18" spans="1:9" ht="21" thickBot="1">
      <c r="A18" s="57" t="s">
        <v>37</v>
      </c>
      <c r="B18" s="58" t="s">
        <v>13</v>
      </c>
      <c r="C18" s="58" t="s">
        <v>18</v>
      </c>
      <c r="D18" s="59"/>
      <c r="E18" s="58"/>
      <c r="F18" s="58" t="s">
        <v>38</v>
      </c>
      <c r="G18" s="58" t="s">
        <v>13</v>
      </c>
      <c r="H18" s="58" t="s">
        <v>39</v>
      </c>
      <c r="I18" s="60" t="s">
        <v>18</v>
      </c>
    </row>
    <row r="19" spans="1:9" ht="20.25">
      <c r="A19" s="61">
        <v>5000</v>
      </c>
      <c r="B19" s="77"/>
      <c r="C19" s="84">
        <f>A19*B19</f>
        <v>0</v>
      </c>
      <c r="D19" s="62"/>
      <c r="E19" s="63"/>
      <c r="F19" s="64" t="s">
        <v>40</v>
      </c>
      <c r="G19" s="79"/>
      <c r="H19" s="81">
        <v>60</v>
      </c>
      <c r="I19" s="84">
        <f>G19*H19</f>
        <v>0</v>
      </c>
    </row>
    <row r="20" spans="1:9" ht="20.25">
      <c r="A20" s="65">
        <v>1000</v>
      </c>
      <c r="B20" s="78"/>
      <c r="C20" s="85">
        <f aca="true" t="shared" si="0" ref="C20:C27">A20*B20</f>
        <v>0</v>
      </c>
      <c r="D20" s="67"/>
      <c r="E20" s="68"/>
      <c r="F20" s="69" t="s">
        <v>41</v>
      </c>
      <c r="G20" s="80"/>
      <c r="H20" s="82">
        <v>70</v>
      </c>
      <c r="I20" s="85">
        <f>G20*H20</f>
        <v>0</v>
      </c>
    </row>
    <row r="21" spans="1:9" ht="20.25">
      <c r="A21" s="65">
        <v>500</v>
      </c>
      <c r="B21" s="78"/>
      <c r="C21" s="85">
        <f t="shared" si="0"/>
        <v>0</v>
      </c>
      <c r="D21" s="67"/>
      <c r="E21" s="68"/>
      <c r="F21" s="69" t="s">
        <v>42</v>
      </c>
      <c r="G21" s="80"/>
      <c r="H21" s="82">
        <v>35</v>
      </c>
      <c r="I21" s="85">
        <f>G21*H21</f>
        <v>0</v>
      </c>
    </row>
    <row r="22" spans="1:9" ht="20.25">
      <c r="A22" s="65">
        <v>100</v>
      </c>
      <c r="B22" s="78"/>
      <c r="C22" s="85">
        <f t="shared" si="0"/>
        <v>0</v>
      </c>
      <c r="D22" s="67"/>
      <c r="E22" s="68"/>
      <c r="F22" s="69" t="s">
        <v>43</v>
      </c>
      <c r="G22" s="80"/>
      <c r="H22" s="82">
        <v>41</v>
      </c>
      <c r="I22" s="85">
        <f>G22*H22</f>
        <v>0</v>
      </c>
    </row>
    <row r="23" spans="1:9" ht="20.25">
      <c r="A23" s="65">
        <v>50</v>
      </c>
      <c r="B23" s="78"/>
      <c r="C23" s="85">
        <f t="shared" si="0"/>
        <v>0</v>
      </c>
      <c r="D23" s="67"/>
      <c r="E23" s="68"/>
      <c r="F23" s="109" t="s">
        <v>54</v>
      </c>
      <c r="G23" s="80"/>
      <c r="H23" s="82">
        <v>1200</v>
      </c>
      <c r="I23" s="85">
        <f>G23*H23</f>
        <v>0</v>
      </c>
    </row>
    <row r="24" spans="1:9" ht="20.25">
      <c r="A24" s="65">
        <v>10</v>
      </c>
      <c r="B24" s="78"/>
      <c r="C24" s="85">
        <f t="shared" si="0"/>
        <v>0</v>
      </c>
      <c r="D24" s="67"/>
      <c r="E24" s="68"/>
      <c r="F24" s="69"/>
      <c r="G24" s="68"/>
      <c r="H24" s="69"/>
      <c r="I24" s="85"/>
    </row>
    <row r="25" spans="1:9" ht="20.25">
      <c r="A25" s="65">
        <v>5</v>
      </c>
      <c r="B25" s="78"/>
      <c r="C25" s="85">
        <f t="shared" si="0"/>
        <v>0</v>
      </c>
      <c r="D25" s="67"/>
      <c r="E25" s="68"/>
      <c r="F25" s="69"/>
      <c r="G25" s="68"/>
      <c r="H25" s="69"/>
      <c r="I25" s="85"/>
    </row>
    <row r="26" spans="1:9" ht="20.25">
      <c r="A26" s="65">
        <v>2</v>
      </c>
      <c r="B26" s="78"/>
      <c r="C26" s="85">
        <f t="shared" si="0"/>
        <v>0</v>
      </c>
      <c r="D26" s="67"/>
      <c r="E26" s="68"/>
      <c r="F26" s="69"/>
      <c r="G26" s="68"/>
      <c r="H26" s="69"/>
      <c r="I26" s="85"/>
    </row>
    <row r="27" spans="1:9" ht="21" thickBot="1">
      <c r="A27" s="65">
        <v>1</v>
      </c>
      <c r="B27" s="78"/>
      <c r="C27" s="86">
        <f t="shared" si="0"/>
        <v>0</v>
      </c>
      <c r="D27" s="67"/>
      <c r="E27" s="68"/>
      <c r="F27" s="71"/>
      <c r="G27" s="72"/>
      <c r="H27" s="71"/>
      <c r="I27" s="86"/>
    </row>
    <row r="28" spans="1:9" ht="21" thickBot="1">
      <c r="A28" s="73" t="s">
        <v>4</v>
      </c>
      <c r="B28" s="74"/>
      <c r="C28" s="87">
        <f>SUM(C19:C27)</f>
        <v>0</v>
      </c>
      <c r="D28" s="75"/>
      <c r="E28" s="76"/>
      <c r="F28" s="73" t="s">
        <v>4</v>
      </c>
      <c r="G28" s="68"/>
      <c r="H28" s="69"/>
      <c r="I28" s="88">
        <f>SUM(I19:I27)</f>
        <v>0</v>
      </c>
    </row>
    <row r="29" spans="1:8" ht="21" thickBot="1">
      <c r="A29" s="74"/>
      <c r="B29" s="74"/>
      <c r="C29" s="74"/>
      <c r="D29" s="75"/>
      <c r="E29" s="74"/>
      <c r="F29" s="74"/>
      <c r="G29" s="74"/>
      <c r="H29" s="74"/>
    </row>
    <row r="30" spans="1:8" ht="21" thickBot="1">
      <c r="A30" s="74"/>
      <c r="B30" s="74"/>
      <c r="C30" s="74"/>
      <c r="D30" s="75"/>
      <c r="E30" s="74"/>
      <c r="F30" s="74"/>
      <c r="G30" s="76" t="s">
        <v>44</v>
      </c>
      <c r="H30" s="89">
        <f>C28+I28</f>
        <v>0</v>
      </c>
    </row>
    <row r="31" spans="1:5" ht="20.25">
      <c r="A31" s="17"/>
      <c r="E31" s="4"/>
    </row>
    <row r="32" spans="1:12" ht="7.5" customHeight="1">
      <c r="A32" s="18"/>
      <c r="B32" s="3"/>
      <c r="C32" s="18"/>
      <c r="D32" s="18"/>
      <c r="E32" s="3"/>
      <c r="F32" s="18"/>
      <c r="G32" s="18"/>
      <c r="H32" s="18"/>
      <c r="I32" s="18"/>
      <c r="J32" s="18"/>
      <c r="K32" s="18"/>
      <c r="L32" s="18"/>
    </row>
    <row r="33" spans="1:5" ht="20.25">
      <c r="A33" s="7" t="s">
        <v>45</v>
      </c>
      <c r="B33" s="7"/>
      <c r="C33" s="90"/>
      <c r="D33" s="1"/>
      <c r="E33" s="3"/>
    </row>
    <row r="34" spans="2:8" ht="21" thickBot="1">
      <c r="B34" s="91" t="s">
        <v>46</v>
      </c>
      <c r="C34" s="91" t="s">
        <v>47</v>
      </c>
      <c r="D34" s="91" t="s">
        <v>18</v>
      </c>
      <c r="E34" s="3"/>
      <c r="F34" s="92" t="s">
        <v>48</v>
      </c>
      <c r="G34" s="92"/>
      <c r="H34" s="93"/>
    </row>
    <row r="35" spans="1:5" ht="21" thickBot="1">
      <c r="A35" s="91" t="s">
        <v>49</v>
      </c>
      <c r="B35" s="106">
        <f>'D2B'!H36</f>
        <v>0</v>
      </c>
      <c r="C35" s="95">
        <v>10</v>
      </c>
      <c r="D35" s="96">
        <f>B35*C35</f>
        <v>0</v>
      </c>
      <c r="E35" s="3"/>
    </row>
    <row r="36" spans="1:8" ht="21" thickBot="1">
      <c r="A36" s="97" t="s">
        <v>50</v>
      </c>
      <c r="B36" s="98">
        <f>(B35-B37)-H36</f>
        <v>0</v>
      </c>
      <c r="C36" s="91"/>
      <c r="D36" s="96">
        <f>B36*C35</f>
        <v>0</v>
      </c>
      <c r="E36" s="3"/>
      <c r="F36" s="4" t="s">
        <v>51</v>
      </c>
      <c r="H36" s="99">
        <f>B35-B37-(H34/10)</f>
        <v>0</v>
      </c>
    </row>
    <row r="37" spans="1:4" ht="20.25">
      <c r="A37" s="100" t="s">
        <v>52</v>
      </c>
      <c r="B37" s="101"/>
      <c r="C37" s="92"/>
      <c r="D37" s="102">
        <f>B37*C35</f>
        <v>0</v>
      </c>
    </row>
    <row r="38" spans="1:12" ht="7.5" customHeight="1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</row>
    <row r="39" spans="1:5" ht="20.25">
      <c r="A39" s="17"/>
      <c r="E39" s="4"/>
    </row>
    <row r="40" spans="1:5" ht="20.25">
      <c r="A40" s="35"/>
      <c r="B40" s="36"/>
      <c r="E40" s="4"/>
    </row>
    <row r="41" spans="1:5" ht="20.25">
      <c r="A41" s="36"/>
      <c r="B41" s="36"/>
      <c r="C41" s="35"/>
      <c r="E41" s="4"/>
    </row>
    <row r="42" spans="1:5" ht="20.25">
      <c r="A42" s="36"/>
      <c r="B42" s="36"/>
      <c r="C42" s="35"/>
      <c r="E42" s="4"/>
    </row>
    <row r="43" spans="1:5" ht="20.25">
      <c r="A43" s="36"/>
      <c r="B43" s="36"/>
      <c r="C43" s="35"/>
      <c r="E43" s="4"/>
    </row>
    <row r="44" spans="1:5" ht="20.25">
      <c r="A44" s="36"/>
      <c r="B44" s="36"/>
      <c r="C44" s="35"/>
      <c r="E44" s="4"/>
    </row>
    <row r="45" spans="1:5" ht="20.25">
      <c r="A45" s="36"/>
      <c r="C45" s="35"/>
      <c r="E45" s="4"/>
    </row>
    <row r="46" spans="3:5" ht="20.25">
      <c r="C46" s="35"/>
      <c r="E46" s="4"/>
    </row>
  </sheetData>
  <sheetProtection sheet="1" objects="1" scenarios="1"/>
  <mergeCells count="2">
    <mergeCell ref="A1:C1"/>
    <mergeCell ref="F15:G15"/>
  </mergeCells>
  <printOptions/>
  <pageMargins left="0.75" right="0.75" top="1" bottom="1" header="0.5" footer="0.5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7.28125" style="4" customWidth="1"/>
    <col min="2" max="2" width="13.140625" style="4" customWidth="1"/>
    <col min="3" max="3" width="12.8515625" style="4" customWidth="1"/>
    <col min="4" max="4" width="9.140625" style="4" customWidth="1"/>
    <col min="5" max="5" width="1.7109375" style="18" customWidth="1"/>
    <col min="6" max="6" width="15.28125" style="4" customWidth="1"/>
    <col min="7" max="7" width="16.8515625" style="4" customWidth="1"/>
    <col min="8" max="9" width="13.28125" style="4" customWidth="1"/>
    <col min="10" max="10" width="12.8515625" style="4" customWidth="1"/>
    <col min="11" max="11" width="13.28125" style="4" customWidth="1"/>
    <col min="12" max="12" width="14.421875" style="4" customWidth="1"/>
    <col min="13" max="13" width="13.421875" style="4" customWidth="1"/>
    <col min="14" max="14" width="13.57421875" style="4" customWidth="1"/>
    <col min="15" max="15" width="13.421875" style="4" customWidth="1"/>
    <col min="16" max="16" width="14.8515625" style="4" customWidth="1"/>
    <col min="17" max="17" width="13.421875" style="4" customWidth="1"/>
    <col min="18" max="18" width="13.7109375" style="4" customWidth="1"/>
    <col min="19" max="19" width="14.140625" style="4" customWidth="1"/>
    <col min="20" max="20" width="13.7109375" style="4" customWidth="1"/>
    <col min="21" max="21" width="14.140625" style="4" customWidth="1"/>
    <col min="22" max="22" width="13.140625" style="4" customWidth="1"/>
    <col min="23" max="23" width="13.00390625" style="4" customWidth="1"/>
    <col min="24" max="24" width="12.8515625" style="4" customWidth="1"/>
    <col min="25" max="25" width="13.421875" style="4" customWidth="1"/>
    <col min="26" max="26" width="13.140625" style="4" customWidth="1"/>
    <col min="27" max="27" width="14.28125" style="4" customWidth="1"/>
    <col min="28" max="28" width="12.8515625" style="4" customWidth="1"/>
    <col min="29" max="29" width="14.57421875" style="4" customWidth="1"/>
    <col min="30" max="30" width="13.421875" style="4" customWidth="1"/>
    <col min="31" max="31" width="12.8515625" style="4" customWidth="1"/>
    <col min="32" max="32" width="12.7109375" style="4" customWidth="1"/>
    <col min="33" max="33" width="12.8515625" style="4" customWidth="1"/>
    <col min="34" max="34" width="13.7109375" style="4" customWidth="1"/>
    <col min="35" max="35" width="13.421875" style="4" customWidth="1"/>
    <col min="36" max="36" width="13.7109375" style="4" customWidth="1"/>
    <col min="37" max="37" width="13.28125" style="4" customWidth="1"/>
    <col min="38" max="16384" width="9.140625" style="4" customWidth="1"/>
  </cols>
  <sheetData>
    <row r="1" spans="1:10" ht="21" thickBot="1">
      <c r="A1" s="112" t="s">
        <v>0</v>
      </c>
      <c r="B1" s="112"/>
      <c r="C1" s="112"/>
      <c r="D1" s="37" t="str">
        <f>'D1A'!D1</f>
        <v>Ohr1</v>
      </c>
      <c r="E1" s="3"/>
      <c r="F1" s="1" t="s">
        <v>1</v>
      </c>
      <c r="G1" s="37">
        <f>'D1A'!G1</f>
        <v>1</v>
      </c>
      <c r="H1" s="1"/>
      <c r="I1" s="1"/>
      <c r="J1" s="1"/>
    </row>
    <row r="2" spans="1:10" ht="20.25">
      <c r="A2" s="1"/>
      <c r="B2" s="1"/>
      <c r="C2" s="1"/>
      <c r="D2" s="1"/>
      <c r="E2" s="3"/>
      <c r="F2" s="1"/>
      <c r="G2" s="1"/>
      <c r="H2" s="1"/>
      <c r="I2" s="1"/>
      <c r="J2" s="1"/>
    </row>
    <row r="3" spans="1:37" ht="20.25">
      <c r="A3" s="1" t="s">
        <v>2</v>
      </c>
      <c r="B3" s="5"/>
      <c r="D3" s="38">
        <f>COUNTA(B6)</f>
        <v>0</v>
      </c>
      <c r="E3" s="3"/>
      <c r="F3" s="1"/>
      <c r="G3" s="7" t="s">
        <v>3</v>
      </c>
      <c r="H3" s="7"/>
      <c r="I3" s="7"/>
      <c r="AK3" s="4" t="s">
        <v>4</v>
      </c>
    </row>
    <row r="4" spans="1:37" ht="21" thickBot="1">
      <c r="A4" s="54">
        <f>'D3A'!A4</f>
        <v>39450</v>
      </c>
      <c r="B4" s="1"/>
      <c r="C4" s="8"/>
      <c r="D4" s="38">
        <f>H15+G13</f>
        <v>0</v>
      </c>
      <c r="E4" s="3"/>
      <c r="F4" s="9" t="s">
        <v>5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</row>
    <row r="5" spans="1:37" ht="20.25">
      <c r="A5" s="1"/>
      <c r="B5" s="1" t="s">
        <v>22</v>
      </c>
      <c r="D5" s="6">
        <f>7*D3</f>
        <v>0</v>
      </c>
      <c r="E5" s="3"/>
      <c r="F5" s="9" t="s">
        <v>7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3">
        <f>SUM(G5:AJ5)</f>
        <v>0</v>
      </c>
    </row>
    <row r="6" spans="1:37" ht="21" thickBot="1">
      <c r="A6" s="2"/>
      <c r="B6" s="14"/>
      <c r="C6" s="15"/>
      <c r="D6" s="16">
        <f>COUNT(C10)</f>
        <v>0</v>
      </c>
      <c r="E6" s="3"/>
      <c r="F6" s="9" t="s">
        <v>8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</row>
    <row r="7" spans="1:37" ht="20.25">
      <c r="A7" s="1"/>
      <c r="D7" s="39"/>
      <c r="F7" s="9" t="s">
        <v>7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3">
        <f>SUM(G7:AJ7)</f>
        <v>0</v>
      </c>
    </row>
    <row r="8" spans="1:4" ht="21" thickBot="1">
      <c r="A8" s="1" t="s">
        <v>9</v>
      </c>
      <c r="B8" s="19">
        <f>('D1A'!D4+'D1B'!D4+'D2A'!D4+'D2B'!D4+'D3A'!D4+1)*D3</f>
        <v>0</v>
      </c>
      <c r="C8" s="1" t="s">
        <v>10</v>
      </c>
      <c r="D8" s="20"/>
    </row>
    <row r="9" spans="1:37" ht="20.25">
      <c r="A9" s="1"/>
      <c r="B9" s="1"/>
      <c r="C9" s="1"/>
      <c r="D9" s="1"/>
      <c r="E9" s="3"/>
      <c r="G9" s="7" t="s">
        <v>11</v>
      </c>
      <c r="H9" s="7"/>
      <c r="I9" s="7"/>
      <c r="J9" s="7"/>
      <c r="K9" s="7"/>
      <c r="AK9" s="4" t="s">
        <v>4</v>
      </c>
    </row>
    <row r="10" spans="2:37" ht="21" thickBot="1">
      <c r="B10" s="1" t="s">
        <v>12</v>
      </c>
      <c r="C10" s="21"/>
      <c r="E10" s="3"/>
      <c r="F10" s="22" t="s">
        <v>13</v>
      </c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5">
        <f>COUNT(G10:AJ10)</f>
        <v>0</v>
      </c>
    </row>
    <row r="11" spans="1:37" ht="21" thickBot="1">
      <c r="A11" s="1"/>
      <c r="B11" s="1" t="s">
        <v>14</v>
      </c>
      <c r="C11" s="21"/>
      <c r="D11" s="1"/>
      <c r="E11" s="3"/>
      <c r="F11" s="22" t="s">
        <v>7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5">
        <f>SUM(G11:AJ11)</f>
        <v>0</v>
      </c>
    </row>
    <row r="12" spans="2:5" ht="21" thickBot="1">
      <c r="B12" s="1" t="s">
        <v>15</v>
      </c>
      <c r="C12" s="26">
        <f>C10-C11</f>
        <v>0</v>
      </c>
      <c r="D12" s="1"/>
      <c r="E12" s="3"/>
    </row>
    <row r="13" spans="1:9" ht="41.25" thickBot="1">
      <c r="A13" s="27" t="s">
        <v>16</v>
      </c>
      <c r="B13" s="28">
        <f>C12-AK5+AK7</f>
        <v>0</v>
      </c>
      <c r="C13" s="29"/>
      <c r="D13" s="1"/>
      <c r="E13" s="3"/>
      <c r="F13" s="30" t="s">
        <v>17</v>
      </c>
      <c r="G13" s="31">
        <f>COUNT(G10:AJ10)</f>
        <v>0</v>
      </c>
      <c r="H13" s="27" t="s">
        <v>18</v>
      </c>
      <c r="I13" s="31">
        <f>SUM(G11:AJ11)</f>
        <v>0</v>
      </c>
    </row>
    <row r="14" spans="1:5" ht="21" thickBot="1">
      <c r="A14" s="1" t="s">
        <v>19</v>
      </c>
      <c r="B14" s="83">
        <f>H30</f>
        <v>0</v>
      </c>
      <c r="C14" s="29"/>
      <c r="D14" s="1"/>
      <c r="E14" s="3"/>
    </row>
    <row r="15" spans="4:9" ht="21" thickBot="1">
      <c r="D15" s="1"/>
      <c r="E15" s="3"/>
      <c r="F15" s="112" t="s">
        <v>20</v>
      </c>
      <c r="G15" s="112"/>
      <c r="H15" s="32">
        <f>(D8-B8+1-G13)*D6</f>
        <v>0</v>
      </c>
      <c r="I15" s="33"/>
    </row>
    <row r="16" spans="1:5" ht="21" thickBot="1">
      <c r="A16" s="4" t="s">
        <v>21</v>
      </c>
      <c r="B16"/>
      <c r="C16" s="34">
        <f>B14-B13</f>
        <v>0</v>
      </c>
      <c r="D16" s="1"/>
      <c r="E16" s="3"/>
    </row>
    <row r="17" spans="3:5" ht="21" thickBot="1">
      <c r="C17" s="1"/>
      <c r="D17" s="1"/>
      <c r="E17" s="3"/>
    </row>
    <row r="18" spans="1:9" ht="21" thickBot="1">
      <c r="A18" s="57" t="s">
        <v>37</v>
      </c>
      <c r="B18" s="58" t="s">
        <v>13</v>
      </c>
      <c r="C18" s="58" t="s">
        <v>18</v>
      </c>
      <c r="D18" s="59"/>
      <c r="E18" s="58"/>
      <c r="F18" s="58" t="s">
        <v>38</v>
      </c>
      <c r="G18" s="58" t="s">
        <v>13</v>
      </c>
      <c r="H18" s="58" t="s">
        <v>39</v>
      </c>
      <c r="I18" s="60" t="s">
        <v>18</v>
      </c>
    </row>
    <row r="19" spans="1:9" ht="20.25">
      <c r="A19" s="61">
        <v>5000</v>
      </c>
      <c r="B19" s="77"/>
      <c r="C19" s="84">
        <f>A19*B19</f>
        <v>0</v>
      </c>
      <c r="D19" s="62"/>
      <c r="E19" s="63"/>
      <c r="F19" s="64" t="s">
        <v>40</v>
      </c>
      <c r="G19" s="79"/>
      <c r="H19" s="81">
        <v>60</v>
      </c>
      <c r="I19" s="84">
        <f>G19*H19</f>
        <v>0</v>
      </c>
    </row>
    <row r="20" spans="1:9" ht="20.25">
      <c r="A20" s="65">
        <v>1000</v>
      </c>
      <c r="B20" s="78"/>
      <c r="C20" s="85">
        <f aca="true" t="shared" si="0" ref="C20:C27">A20*B20</f>
        <v>0</v>
      </c>
      <c r="D20" s="67"/>
      <c r="E20" s="68"/>
      <c r="F20" s="69" t="s">
        <v>41</v>
      </c>
      <c r="G20" s="80"/>
      <c r="H20" s="82">
        <v>70</v>
      </c>
      <c r="I20" s="85">
        <f>G20*H20</f>
        <v>0</v>
      </c>
    </row>
    <row r="21" spans="1:9" ht="20.25">
      <c r="A21" s="65">
        <v>500</v>
      </c>
      <c r="B21" s="78"/>
      <c r="C21" s="85">
        <f t="shared" si="0"/>
        <v>0</v>
      </c>
      <c r="D21" s="67"/>
      <c r="E21" s="68"/>
      <c r="F21" s="69" t="s">
        <v>42</v>
      </c>
      <c r="G21" s="80"/>
      <c r="H21" s="82">
        <v>35</v>
      </c>
      <c r="I21" s="85">
        <f>G21*H21</f>
        <v>0</v>
      </c>
    </row>
    <row r="22" spans="1:9" ht="20.25">
      <c r="A22" s="65">
        <v>100</v>
      </c>
      <c r="B22" s="78"/>
      <c r="C22" s="85">
        <f t="shared" si="0"/>
        <v>0</v>
      </c>
      <c r="D22" s="67"/>
      <c r="E22" s="68"/>
      <c r="F22" s="69" t="s">
        <v>43</v>
      </c>
      <c r="G22" s="80"/>
      <c r="H22" s="82">
        <v>41</v>
      </c>
      <c r="I22" s="85">
        <f>G22*H22</f>
        <v>0</v>
      </c>
    </row>
    <row r="23" spans="1:9" ht="20.25">
      <c r="A23" s="65">
        <v>50</v>
      </c>
      <c r="B23" s="78"/>
      <c r="C23" s="85">
        <f t="shared" si="0"/>
        <v>0</v>
      </c>
      <c r="D23" s="67"/>
      <c r="E23" s="68"/>
      <c r="F23" s="109" t="s">
        <v>54</v>
      </c>
      <c r="G23" s="80"/>
      <c r="H23" s="82">
        <v>1200</v>
      </c>
      <c r="I23" s="85">
        <f>G23*H23</f>
        <v>0</v>
      </c>
    </row>
    <row r="24" spans="1:9" ht="20.25">
      <c r="A24" s="65">
        <v>10</v>
      </c>
      <c r="B24" s="78"/>
      <c r="C24" s="85">
        <f t="shared" si="0"/>
        <v>0</v>
      </c>
      <c r="D24" s="67"/>
      <c r="E24" s="68"/>
      <c r="F24" s="69"/>
      <c r="G24" s="68"/>
      <c r="H24" s="69"/>
      <c r="I24" s="85"/>
    </row>
    <row r="25" spans="1:9" ht="20.25">
      <c r="A25" s="65">
        <v>5</v>
      </c>
      <c r="B25" s="78"/>
      <c r="C25" s="85">
        <f t="shared" si="0"/>
        <v>0</v>
      </c>
      <c r="D25" s="67"/>
      <c r="E25" s="68"/>
      <c r="F25" s="69"/>
      <c r="G25" s="68"/>
      <c r="H25" s="69"/>
      <c r="I25" s="85"/>
    </row>
    <row r="26" spans="1:9" ht="20.25">
      <c r="A26" s="65">
        <v>2</v>
      </c>
      <c r="B26" s="78"/>
      <c r="C26" s="85">
        <f t="shared" si="0"/>
        <v>0</v>
      </c>
      <c r="D26" s="67"/>
      <c r="E26" s="68"/>
      <c r="F26" s="69"/>
      <c r="G26" s="68"/>
      <c r="H26" s="69"/>
      <c r="I26" s="85"/>
    </row>
    <row r="27" spans="1:9" ht="21" thickBot="1">
      <c r="A27" s="65">
        <v>1</v>
      </c>
      <c r="B27" s="78"/>
      <c r="C27" s="86">
        <f t="shared" si="0"/>
        <v>0</v>
      </c>
      <c r="D27" s="67"/>
      <c r="E27" s="68"/>
      <c r="F27" s="71"/>
      <c r="G27" s="72"/>
      <c r="H27" s="71"/>
      <c r="I27" s="86"/>
    </row>
    <row r="28" spans="1:9" ht="21" thickBot="1">
      <c r="A28" s="73" t="s">
        <v>4</v>
      </c>
      <c r="B28" s="74"/>
      <c r="C28" s="87">
        <f>SUM(C19:C27)</f>
        <v>0</v>
      </c>
      <c r="D28" s="75"/>
      <c r="E28" s="76"/>
      <c r="F28" s="73" t="s">
        <v>4</v>
      </c>
      <c r="G28" s="68"/>
      <c r="H28" s="69"/>
      <c r="I28" s="88">
        <f>SUM(I19:I27)</f>
        <v>0</v>
      </c>
    </row>
    <row r="29" spans="1:8" ht="21" thickBot="1">
      <c r="A29" s="74"/>
      <c r="B29" s="74"/>
      <c r="C29" s="74"/>
      <c r="D29" s="75"/>
      <c r="E29" s="74"/>
      <c r="F29" s="74"/>
      <c r="G29" s="74"/>
      <c r="H29" s="74"/>
    </row>
    <row r="30" spans="1:8" ht="21" thickBot="1">
      <c r="A30" s="74"/>
      <c r="B30" s="74"/>
      <c r="C30" s="74"/>
      <c r="D30" s="75"/>
      <c r="E30" s="74"/>
      <c r="F30" s="74"/>
      <c r="G30" s="76" t="s">
        <v>44</v>
      </c>
      <c r="H30" s="89">
        <f>C28+I28</f>
        <v>0</v>
      </c>
    </row>
    <row r="31" spans="1:5" ht="20.25">
      <c r="A31" s="17"/>
      <c r="E31" s="4"/>
    </row>
    <row r="32" spans="1:12" ht="7.5" customHeight="1">
      <c r="A32" s="18"/>
      <c r="B32" s="3"/>
      <c r="C32" s="18"/>
      <c r="D32" s="18"/>
      <c r="E32" s="3"/>
      <c r="F32" s="18"/>
      <c r="G32" s="18"/>
      <c r="H32" s="18"/>
      <c r="I32" s="18"/>
      <c r="J32" s="18"/>
      <c r="K32" s="18"/>
      <c r="L32" s="18"/>
    </row>
    <row r="33" spans="1:5" ht="20.25">
      <c r="A33" s="7" t="s">
        <v>45</v>
      </c>
      <c r="B33" s="7"/>
      <c r="C33" s="90"/>
      <c r="D33" s="1"/>
      <c r="E33" s="3"/>
    </row>
    <row r="34" spans="2:8" ht="21" thickBot="1">
      <c r="B34" s="91" t="s">
        <v>46</v>
      </c>
      <c r="C34" s="91" t="s">
        <v>47</v>
      </c>
      <c r="D34" s="91" t="s">
        <v>18</v>
      </c>
      <c r="E34" s="3"/>
      <c r="F34" s="92" t="s">
        <v>48</v>
      </c>
      <c r="G34" s="92"/>
      <c r="H34" s="93"/>
    </row>
    <row r="35" spans="1:5" ht="21" thickBot="1">
      <c r="A35" s="91" t="s">
        <v>49</v>
      </c>
      <c r="B35" s="106">
        <f>'D3A'!H36</f>
        <v>0</v>
      </c>
      <c r="C35" s="95">
        <v>10</v>
      </c>
      <c r="D35" s="96">
        <f>B35*C35</f>
        <v>0</v>
      </c>
      <c r="E35" s="3"/>
    </row>
    <row r="36" spans="1:8" ht="21" thickBot="1">
      <c r="A36" s="97" t="s">
        <v>50</v>
      </c>
      <c r="B36" s="98">
        <f>(B35-B37)-H36</f>
        <v>0</v>
      </c>
      <c r="C36" s="91"/>
      <c r="D36" s="96">
        <f>B36*C35</f>
        <v>0</v>
      </c>
      <c r="E36" s="3"/>
      <c r="F36" s="4" t="s">
        <v>51</v>
      </c>
      <c r="H36" s="99">
        <f>B35-B37-(H34/10)</f>
        <v>0</v>
      </c>
    </row>
    <row r="37" spans="1:4" ht="20.25">
      <c r="A37" s="100" t="s">
        <v>52</v>
      </c>
      <c r="B37" s="101"/>
      <c r="C37" s="92"/>
      <c r="D37" s="102">
        <f>B37*C35</f>
        <v>0</v>
      </c>
    </row>
    <row r="38" spans="1:12" ht="8.25" customHeight="1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</row>
    <row r="39" spans="1:5" ht="20.25">
      <c r="A39" s="17"/>
      <c r="E39" s="4"/>
    </row>
    <row r="40" spans="1:5" ht="20.25">
      <c r="A40" s="35"/>
      <c r="B40" s="36"/>
      <c r="E40" s="4"/>
    </row>
    <row r="41" spans="1:5" ht="20.25">
      <c r="A41" s="36"/>
      <c r="B41" s="36"/>
      <c r="C41" s="35"/>
      <c r="E41" s="4"/>
    </row>
    <row r="42" spans="1:5" ht="20.25">
      <c r="A42" s="36"/>
      <c r="B42" s="36"/>
      <c r="C42" s="35"/>
      <c r="E42" s="4"/>
    </row>
    <row r="43" spans="1:5" ht="20.25">
      <c r="A43" s="36"/>
      <c r="B43" s="36"/>
      <c r="C43" s="35"/>
      <c r="E43" s="4"/>
    </row>
    <row r="44" spans="1:5" ht="20.25">
      <c r="A44" s="36"/>
      <c r="B44" s="36"/>
      <c r="C44" s="35"/>
      <c r="E44" s="4"/>
    </row>
    <row r="45" spans="1:5" ht="20.25">
      <c r="A45" s="36"/>
      <c r="C45" s="35"/>
      <c r="E45" s="4"/>
    </row>
    <row r="46" spans="3:5" ht="20.25">
      <c r="C46" s="35"/>
      <c r="E46" s="4"/>
    </row>
  </sheetData>
  <sheetProtection sheet="1" objects="1" scenarios="1"/>
  <mergeCells count="2">
    <mergeCell ref="A1:C1"/>
    <mergeCell ref="F15:G1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4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7.28125" style="4" customWidth="1"/>
    <col min="2" max="2" width="13.140625" style="4" customWidth="1"/>
    <col min="3" max="3" width="12.8515625" style="4" customWidth="1"/>
    <col min="4" max="4" width="9.140625" style="4" customWidth="1"/>
    <col min="5" max="5" width="1.7109375" style="18" customWidth="1"/>
    <col min="6" max="6" width="15.28125" style="4" customWidth="1"/>
    <col min="7" max="7" width="16.8515625" style="4" customWidth="1"/>
    <col min="8" max="9" width="13.28125" style="4" customWidth="1"/>
    <col min="10" max="10" width="12.8515625" style="4" customWidth="1"/>
    <col min="11" max="11" width="13.28125" style="4" customWidth="1"/>
    <col min="12" max="12" width="14.421875" style="4" customWidth="1"/>
    <col min="13" max="13" width="13.421875" style="4" customWidth="1"/>
    <col min="14" max="14" width="13.57421875" style="4" customWidth="1"/>
    <col min="15" max="15" width="13.421875" style="4" customWidth="1"/>
    <col min="16" max="16" width="14.8515625" style="4" customWidth="1"/>
    <col min="17" max="17" width="13.421875" style="4" customWidth="1"/>
    <col min="18" max="18" width="13.7109375" style="4" customWidth="1"/>
    <col min="19" max="19" width="14.140625" style="4" customWidth="1"/>
    <col min="20" max="20" width="13.7109375" style="4" customWidth="1"/>
    <col min="21" max="21" width="14.140625" style="4" customWidth="1"/>
    <col min="22" max="22" width="13.140625" style="4" customWidth="1"/>
    <col min="23" max="23" width="13.00390625" style="4" customWidth="1"/>
    <col min="24" max="24" width="12.8515625" style="4" customWidth="1"/>
    <col min="25" max="25" width="13.421875" style="4" customWidth="1"/>
    <col min="26" max="26" width="13.140625" style="4" customWidth="1"/>
    <col min="27" max="27" width="14.28125" style="4" customWidth="1"/>
    <col min="28" max="28" width="12.8515625" style="4" customWidth="1"/>
    <col min="29" max="29" width="14.57421875" style="4" customWidth="1"/>
    <col min="30" max="30" width="13.421875" style="4" customWidth="1"/>
    <col min="31" max="31" width="12.8515625" style="4" customWidth="1"/>
    <col min="32" max="32" width="12.7109375" style="4" customWidth="1"/>
    <col min="33" max="33" width="12.8515625" style="4" customWidth="1"/>
    <col min="34" max="34" width="13.7109375" style="4" customWidth="1"/>
    <col min="35" max="35" width="13.421875" style="4" customWidth="1"/>
    <col min="36" max="36" width="13.7109375" style="4" customWidth="1"/>
    <col min="37" max="37" width="13.28125" style="4" customWidth="1"/>
    <col min="38" max="16384" width="9.140625" style="4" customWidth="1"/>
  </cols>
  <sheetData>
    <row r="1" spans="1:10" ht="21" thickBot="1">
      <c r="A1" s="112" t="s">
        <v>0</v>
      </c>
      <c r="B1" s="112"/>
      <c r="C1" s="112"/>
      <c r="D1" s="37" t="str">
        <f>'D1A'!D1</f>
        <v>Ohr1</v>
      </c>
      <c r="E1" s="3"/>
      <c r="F1" s="1" t="s">
        <v>1</v>
      </c>
      <c r="G1" s="37">
        <f>'D1A'!G1</f>
        <v>1</v>
      </c>
      <c r="H1" s="1"/>
      <c r="I1" s="1"/>
      <c r="J1" s="1"/>
    </row>
    <row r="2" spans="1:10" ht="20.25">
      <c r="A2" s="1"/>
      <c r="B2" s="1"/>
      <c r="C2" s="1"/>
      <c r="D2" s="1"/>
      <c r="E2" s="3"/>
      <c r="F2" s="1"/>
      <c r="G2" s="1"/>
      <c r="H2" s="1"/>
      <c r="I2" s="1"/>
      <c r="J2" s="1"/>
    </row>
    <row r="3" spans="1:37" ht="20.25">
      <c r="A3" s="1" t="s">
        <v>2</v>
      </c>
      <c r="B3" s="5"/>
      <c r="D3" s="38">
        <f>COUNTA(B6)</f>
        <v>0</v>
      </c>
      <c r="E3" s="3"/>
      <c r="F3" s="1"/>
      <c r="G3" s="7" t="s">
        <v>3</v>
      </c>
      <c r="H3" s="7"/>
      <c r="I3" s="7"/>
      <c r="AK3" s="4" t="s">
        <v>4</v>
      </c>
    </row>
    <row r="4" spans="1:37" ht="21" thickBot="1">
      <c r="A4" s="53">
        <f>'D3A'!A4+1</f>
        <v>39451</v>
      </c>
      <c r="B4" s="1"/>
      <c r="C4" s="8"/>
      <c r="D4" s="38">
        <f>H15+G13</f>
        <v>0</v>
      </c>
      <c r="E4" s="3"/>
      <c r="F4" s="9" t="s">
        <v>5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</row>
    <row r="5" spans="1:37" ht="20.25">
      <c r="A5" s="1"/>
      <c r="B5" s="1" t="s">
        <v>6</v>
      </c>
      <c r="D5" s="6">
        <f>6*D3</f>
        <v>0</v>
      </c>
      <c r="E5" s="3"/>
      <c r="F5" s="9" t="s">
        <v>7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3">
        <f>SUM(G5:AJ5)</f>
        <v>0</v>
      </c>
    </row>
    <row r="6" spans="1:37" ht="21" thickBot="1">
      <c r="A6" s="2"/>
      <c r="B6" s="14"/>
      <c r="C6" s="15"/>
      <c r="D6" s="16">
        <f>COUNT(C10)</f>
        <v>0</v>
      </c>
      <c r="E6" s="3"/>
      <c r="F6" s="9" t="s">
        <v>8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</row>
    <row r="7" spans="1:37" ht="20.25">
      <c r="A7" s="1"/>
      <c r="D7" s="39"/>
      <c r="F7" s="9" t="s">
        <v>7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3">
        <f>SUM(G7:AJ7)</f>
        <v>0</v>
      </c>
    </row>
    <row r="8" spans="1:4" ht="21" thickBot="1">
      <c r="A8" s="1" t="s">
        <v>9</v>
      </c>
      <c r="B8" s="19">
        <f>('D1A'!D4+'D1B'!D4+'D2A'!D4+'D2B'!D4+'D3A'!D4+'D3B'!D4+1)*D3</f>
        <v>0</v>
      </c>
      <c r="C8" s="1" t="s">
        <v>10</v>
      </c>
      <c r="D8" s="20"/>
    </row>
    <row r="9" spans="1:37" ht="20.25">
      <c r="A9" s="1"/>
      <c r="B9" s="1"/>
      <c r="C9" s="1"/>
      <c r="D9" s="1"/>
      <c r="E9" s="3"/>
      <c r="G9" s="7" t="s">
        <v>11</v>
      </c>
      <c r="H9" s="7"/>
      <c r="I9" s="7"/>
      <c r="J9" s="7"/>
      <c r="K9" s="7"/>
      <c r="AK9" s="4" t="s">
        <v>4</v>
      </c>
    </row>
    <row r="10" spans="2:37" ht="21" thickBot="1">
      <c r="B10" s="1" t="s">
        <v>12</v>
      </c>
      <c r="C10" s="21"/>
      <c r="E10" s="3"/>
      <c r="F10" s="22" t="s">
        <v>13</v>
      </c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5">
        <f>COUNT(G10:AJ10)</f>
        <v>0</v>
      </c>
    </row>
    <row r="11" spans="1:37" ht="21" thickBot="1">
      <c r="A11" s="1"/>
      <c r="B11" s="1" t="s">
        <v>14</v>
      </c>
      <c r="C11" s="21"/>
      <c r="D11" s="1"/>
      <c r="E11" s="3"/>
      <c r="F11" s="22" t="s">
        <v>7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5">
        <f>SUM(G11:AJ11)</f>
        <v>0</v>
      </c>
    </row>
    <row r="12" spans="2:5" ht="21" thickBot="1">
      <c r="B12" s="1" t="s">
        <v>15</v>
      </c>
      <c r="C12" s="26">
        <f>C10-C11</f>
        <v>0</v>
      </c>
      <c r="D12" s="1"/>
      <c r="E12" s="3"/>
    </row>
    <row r="13" spans="1:9" ht="41.25" thickBot="1">
      <c r="A13" s="27" t="s">
        <v>16</v>
      </c>
      <c r="B13" s="28">
        <f>C12-AK5+AK7</f>
        <v>0</v>
      </c>
      <c r="C13" s="29"/>
      <c r="D13" s="1"/>
      <c r="E13" s="3"/>
      <c r="F13" s="30" t="s">
        <v>17</v>
      </c>
      <c r="G13" s="31">
        <f>COUNT(G10:AJ10)</f>
        <v>0</v>
      </c>
      <c r="H13" s="27" t="s">
        <v>18</v>
      </c>
      <c r="I13" s="31">
        <f>SUM(G11:AJ11)</f>
        <v>0</v>
      </c>
    </row>
    <row r="14" spans="1:5" ht="21" thickBot="1">
      <c r="A14" s="1" t="s">
        <v>19</v>
      </c>
      <c r="B14" s="83">
        <f>H30</f>
        <v>0</v>
      </c>
      <c r="C14" s="29"/>
      <c r="D14" s="1"/>
      <c r="E14" s="3"/>
    </row>
    <row r="15" spans="4:9" ht="21" thickBot="1">
      <c r="D15" s="1"/>
      <c r="E15" s="3"/>
      <c r="F15" s="112" t="s">
        <v>20</v>
      </c>
      <c r="G15" s="112"/>
      <c r="H15" s="32">
        <f>(D8-B8+1-G13)*D6</f>
        <v>0</v>
      </c>
      <c r="I15" s="33"/>
    </row>
    <row r="16" spans="1:5" ht="21" thickBot="1">
      <c r="A16" s="4" t="s">
        <v>21</v>
      </c>
      <c r="B16"/>
      <c r="C16" s="34">
        <f>B14-B13</f>
        <v>0</v>
      </c>
      <c r="D16" s="1"/>
      <c r="E16" s="3"/>
    </row>
    <row r="17" spans="3:5" ht="21" thickBot="1">
      <c r="C17" s="1"/>
      <c r="D17" s="1"/>
      <c r="E17" s="3"/>
    </row>
    <row r="18" spans="1:9" ht="21" thickBot="1">
      <c r="A18" s="57" t="s">
        <v>37</v>
      </c>
      <c r="B18" s="58" t="s">
        <v>13</v>
      </c>
      <c r="C18" s="58" t="s">
        <v>18</v>
      </c>
      <c r="D18" s="59"/>
      <c r="E18" s="58"/>
      <c r="F18" s="58" t="s">
        <v>38</v>
      </c>
      <c r="G18" s="58" t="s">
        <v>13</v>
      </c>
      <c r="H18" s="58" t="s">
        <v>39</v>
      </c>
      <c r="I18" s="60" t="s">
        <v>18</v>
      </c>
    </row>
    <row r="19" spans="1:9" ht="20.25">
      <c r="A19" s="61">
        <v>5000</v>
      </c>
      <c r="B19" s="77"/>
      <c r="C19" s="84">
        <f>A19*B19</f>
        <v>0</v>
      </c>
      <c r="D19" s="62"/>
      <c r="E19" s="63"/>
      <c r="F19" s="64" t="s">
        <v>40</v>
      </c>
      <c r="G19" s="79"/>
      <c r="H19" s="81">
        <v>60</v>
      </c>
      <c r="I19" s="84">
        <f>G19*H19</f>
        <v>0</v>
      </c>
    </row>
    <row r="20" spans="1:9" ht="20.25">
      <c r="A20" s="65">
        <v>1000</v>
      </c>
      <c r="B20" s="78"/>
      <c r="C20" s="85">
        <f aca="true" t="shared" si="0" ref="C20:C27">A20*B20</f>
        <v>0</v>
      </c>
      <c r="D20" s="67"/>
      <c r="E20" s="68"/>
      <c r="F20" s="69" t="s">
        <v>41</v>
      </c>
      <c r="G20" s="80"/>
      <c r="H20" s="82">
        <v>70</v>
      </c>
      <c r="I20" s="85">
        <f>G20*H20</f>
        <v>0</v>
      </c>
    </row>
    <row r="21" spans="1:9" ht="20.25">
      <c r="A21" s="65">
        <v>500</v>
      </c>
      <c r="B21" s="78"/>
      <c r="C21" s="85">
        <f t="shared" si="0"/>
        <v>0</v>
      </c>
      <c r="D21" s="67"/>
      <c r="E21" s="68"/>
      <c r="F21" s="69" t="s">
        <v>42</v>
      </c>
      <c r="G21" s="80"/>
      <c r="H21" s="82">
        <v>35</v>
      </c>
      <c r="I21" s="85">
        <f>G21*H21</f>
        <v>0</v>
      </c>
    </row>
    <row r="22" spans="1:9" ht="20.25">
      <c r="A22" s="65">
        <v>100</v>
      </c>
      <c r="B22" s="78"/>
      <c r="C22" s="85">
        <f t="shared" si="0"/>
        <v>0</v>
      </c>
      <c r="D22" s="67"/>
      <c r="E22" s="68"/>
      <c r="F22" s="69" t="s">
        <v>43</v>
      </c>
      <c r="G22" s="80"/>
      <c r="H22" s="82">
        <v>41</v>
      </c>
      <c r="I22" s="85">
        <f>G22*H22</f>
        <v>0</v>
      </c>
    </row>
    <row r="23" spans="1:9" ht="20.25">
      <c r="A23" s="65">
        <v>50</v>
      </c>
      <c r="B23" s="78"/>
      <c r="C23" s="85">
        <f t="shared" si="0"/>
        <v>0</v>
      </c>
      <c r="D23" s="67"/>
      <c r="E23" s="68"/>
      <c r="F23" s="109" t="s">
        <v>54</v>
      </c>
      <c r="G23" s="80"/>
      <c r="H23" s="82">
        <v>1200</v>
      </c>
      <c r="I23" s="85">
        <f>G23*H23</f>
        <v>0</v>
      </c>
    </row>
    <row r="24" spans="1:9" ht="20.25">
      <c r="A24" s="65">
        <v>10</v>
      </c>
      <c r="B24" s="78"/>
      <c r="C24" s="85">
        <f t="shared" si="0"/>
        <v>0</v>
      </c>
      <c r="D24" s="67"/>
      <c r="E24" s="68"/>
      <c r="F24" s="69"/>
      <c r="G24" s="68"/>
      <c r="H24" s="69"/>
      <c r="I24" s="85"/>
    </row>
    <row r="25" spans="1:9" ht="20.25">
      <c r="A25" s="65">
        <v>5</v>
      </c>
      <c r="B25" s="78"/>
      <c r="C25" s="85">
        <f t="shared" si="0"/>
        <v>0</v>
      </c>
      <c r="D25" s="67"/>
      <c r="E25" s="68"/>
      <c r="F25" s="69"/>
      <c r="G25" s="68"/>
      <c r="H25" s="69"/>
      <c r="I25" s="85"/>
    </row>
    <row r="26" spans="1:9" ht="20.25">
      <c r="A26" s="65">
        <v>2</v>
      </c>
      <c r="B26" s="78"/>
      <c r="C26" s="85">
        <f t="shared" si="0"/>
        <v>0</v>
      </c>
      <c r="D26" s="67"/>
      <c r="E26" s="68"/>
      <c r="F26" s="69"/>
      <c r="G26" s="68"/>
      <c r="H26" s="69"/>
      <c r="I26" s="85"/>
    </row>
    <row r="27" spans="1:9" ht="21" thickBot="1">
      <c r="A27" s="65">
        <v>1</v>
      </c>
      <c r="B27" s="78"/>
      <c r="C27" s="86">
        <f t="shared" si="0"/>
        <v>0</v>
      </c>
      <c r="D27" s="67"/>
      <c r="E27" s="68"/>
      <c r="F27" s="71"/>
      <c r="G27" s="72"/>
      <c r="H27" s="71"/>
      <c r="I27" s="86"/>
    </row>
    <row r="28" spans="1:9" ht="21" thickBot="1">
      <c r="A28" s="73" t="s">
        <v>4</v>
      </c>
      <c r="B28" s="74"/>
      <c r="C28" s="87">
        <f>SUM(C19:C27)</f>
        <v>0</v>
      </c>
      <c r="D28" s="75"/>
      <c r="E28" s="76"/>
      <c r="F28" s="73" t="s">
        <v>4</v>
      </c>
      <c r="G28" s="68"/>
      <c r="H28" s="69"/>
      <c r="I28" s="88">
        <f>SUM(I19:I27)</f>
        <v>0</v>
      </c>
    </row>
    <row r="29" spans="1:8" ht="21" thickBot="1">
      <c r="A29" s="74"/>
      <c r="B29" s="74"/>
      <c r="C29" s="74"/>
      <c r="D29" s="75"/>
      <c r="E29" s="74"/>
      <c r="F29" s="74"/>
      <c r="G29" s="74"/>
      <c r="H29" s="74"/>
    </row>
    <row r="30" spans="1:8" ht="21" thickBot="1">
      <c r="A30" s="74"/>
      <c r="B30" s="74"/>
      <c r="C30" s="74"/>
      <c r="D30" s="75"/>
      <c r="E30" s="74"/>
      <c r="F30" s="74"/>
      <c r="G30" s="76" t="s">
        <v>44</v>
      </c>
      <c r="H30" s="89">
        <f>C28+I28</f>
        <v>0</v>
      </c>
    </row>
    <row r="31" spans="1:5" ht="20.25">
      <c r="A31" s="17"/>
      <c r="E31" s="4"/>
    </row>
    <row r="32" spans="1:12" ht="6" customHeight="1">
      <c r="A32" s="18"/>
      <c r="B32" s="3"/>
      <c r="C32" s="18"/>
      <c r="D32" s="18"/>
      <c r="E32" s="3"/>
      <c r="F32" s="18"/>
      <c r="G32" s="18"/>
      <c r="H32" s="18"/>
      <c r="I32" s="18"/>
      <c r="J32" s="18"/>
      <c r="K32" s="18"/>
      <c r="L32" s="18"/>
    </row>
    <row r="33" spans="1:5" ht="20.25">
      <c r="A33" s="7" t="s">
        <v>45</v>
      </c>
      <c r="B33" s="7"/>
      <c r="C33" s="90"/>
      <c r="D33" s="1"/>
      <c r="E33" s="3"/>
    </row>
    <row r="34" spans="2:8" ht="21" thickBot="1">
      <c r="B34" s="91" t="s">
        <v>46</v>
      </c>
      <c r="C34" s="91" t="s">
        <v>47</v>
      </c>
      <c r="D34" s="91" t="s">
        <v>18</v>
      </c>
      <c r="E34" s="3"/>
      <c r="F34" s="92" t="s">
        <v>48</v>
      </c>
      <c r="G34" s="92"/>
      <c r="H34" s="93"/>
    </row>
    <row r="35" spans="1:5" ht="21" thickBot="1">
      <c r="A35" s="91" t="s">
        <v>49</v>
      </c>
      <c r="B35" s="106">
        <f>'D3B'!H36</f>
        <v>0</v>
      </c>
      <c r="C35" s="95">
        <v>10</v>
      </c>
      <c r="D35" s="96">
        <f>B35*C35</f>
        <v>0</v>
      </c>
      <c r="E35" s="3"/>
    </row>
    <row r="36" spans="1:8" ht="21" thickBot="1">
      <c r="A36" s="97" t="s">
        <v>50</v>
      </c>
      <c r="B36" s="98">
        <f>(B35-B37)-H36</f>
        <v>0</v>
      </c>
      <c r="C36" s="91"/>
      <c r="D36" s="96">
        <f>B36*C35</f>
        <v>0</v>
      </c>
      <c r="E36" s="3"/>
      <c r="F36" s="4" t="s">
        <v>51</v>
      </c>
      <c r="H36" s="99">
        <f>B35-B37-(H34/10)</f>
        <v>0</v>
      </c>
    </row>
    <row r="37" spans="1:4" ht="20.25">
      <c r="A37" s="100" t="s">
        <v>52</v>
      </c>
      <c r="B37" s="101"/>
      <c r="C37" s="92"/>
      <c r="D37" s="102">
        <f>B37*C35</f>
        <v>0</v>
      </c>
    </row>
    <row r="38" spans="1:12" ht="7.5" customHeight="1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</row>
    <row r="39" spans="1:5" ht="20.25">
      <c r="A39" s="17"/>
      <c r="E39" s="4"/>
    </row>
    <row r="40" spans="1:5" ht="20.25">
      <c r="A40" s="35"/>
      <c r="B40" s="36"/>
      <c r="E40" s="4"/>
    </row>
    <row r="41" spans="1:5" ht="20.25">
      <c r="A41" s="36"/>
      <c r="B41" s="36"/>
      <c r="C41" s="35"/>
      <c r="E41" s="4"/>
    </row>
    <row r="42" spans="1:5" ht="20.25">
      <c r="A42" s="36"/>
      <c r="B42" s="36"/>
      <c r="C42" s="35"/>
      <c r="E42" s="4"/>
    </row>
    <row r="43" spans="1:5" ht="20.25">
      <c r="A43" s="36"/>
      <c r="B43" s="36"/>
      <c r="C43" s="35"/>
      <c r="E43" s="4"/>
    </row>
    <row r="44" spans="1:5" ht="20.25">
      <c r="A44" s="36"/>
      <c r="B44" s="36"/>
      <c r="C44" s="35"/>
      <c r="E44" s="4"/>
    </row>
    <row r="45" spans="1:5" ht="20.25">
      <c r="A45" s="36"/>
      <c r="C45" s="35"/>
      <c r="E45" s="4"/>
    </row>
    <row r="46" spans="3:5" ht="20.25">
      <c r="C46" s="35"/>
      <c r="E46" s="4"/>
    </row>
  </sheetData>
  <sheetProtection sheet="1" objects="1" scenarios="1"/>
  <mergeCells count="2">
    <mergeCell ref="A1:C1"/>
    <mergeCell ref="F15:G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4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7.28125" style="4" customWidth="1"/>
    <col min="2" max="2" width="13.140625" style="4" customWidth="1"/>
    <col min="3" max="3" width="12.8515625" style="4" customWidth="1"/>
    <col min="4" max="4" width="9.140625" style="4" customWidth="1"/>
    <col min="5" max="5" width="1.7109375" style="18" customWidth="1"/>
    <col min="6" max="6" width="15.28125" style="4" customWidth="1"/>
    <col min="7" max="7" width="16.8515625" style="4" customWidth="1"/>
    <col min="8" max="9" width="13.28125" style="4" customWidth="1"/>
    <col min="10" max="10" width="12.8515625" style="4" customWidth="1"/>
    <col min="11" max="11" width="13.28125" style="4" customWidth="1"/>
    <col min="12" max="12" width="14.421875" style="4" customWidth="1"/>
    <col min="13" max="13" width="13.421875" style="4" customWidth="1"/>
    <col min="14" max="14" width="13.57421875" style="4" customWidth="1"/>
    <col min="15" max="15" width="13.421875" style="4" customWidth="1"/>
    <col min="16" max="16" width="14.8515625" style="4" customWidth="1"/>
    <col min="17" max="17" width="13.421875" style="4" customWidth="1"/>
    <col min="18" max="18" width="13.7109375" style="4" customWidth="1"/>
    <col min="19" max="19" width="14.140625" style="4" customWidth="1"/>
    <col min="20" max="20" width="13.7109375" style="4" customWidth="1"/>
    <col min="21" max="21" width="14.140625" style="4" customWidth="1"/>
    <col min="22" max="22" width="13.140625" style="4" customWidth="1"/>
    <col min="23" max="23" width="13.00390625" style="4" customWidth="1"/>
    <col min="24" max="24" width="12.8515625" style="4" customWidth="1"/>
    <col min="25" max="25" width="13.421875" style="4" customWidth="1"/>
    <col min="26" max="26" width="13.140625" style="4" customWidth="1"/>
    <col min="27" max="27" width="14.28125" style="4" customWidth="1"/>
    <col min="28" max="28" width="12.8515625" style="4" customWidth="1"/>
    <col min="29" max="29" width="14.57421875" style="4" customWidth="1"/>
    <col min="30" max="30" width="13.421875" style="4" customWidth="1"/>
    <col min="31" max="31" width="12.8515625" style="4" customWidth="1"/>
    <col min="32" max="32" width="12.7109375" style="4" customWidth="1"/>
    <col min="33" max="33" width="12.8515625" style="4" customWidth="1"/>
    <col min="34" max="34" width="13.7109375" style="4" customWidth="1"/>
    <col min="35" max="35" width="13.421875" style="4" customWidth="1"/>
    <col min="36" max="36" width="13.7109375" style="4" customWidth="1"/>
    <col min="37" max="37" width="13.28125" style="4" customWidth="1"/>
    <col min="38" max="16384" width="9.140625" style="4" customWidth="1"/>
  </cols>
  <sheetData>
    <row r="1" spans="1:10" ht="21" thickBot="1">
      <c r="A1" s="112" t="s">
        <v>0</v>
      </c>
      <c r="B1" s="112"/>
      <c r="C1" s="112"/>
      <c r="D1" s="37" t="str">
        <f>'D1A'!D1</f>
        <v>Ohr1</v>
      </c>
      <c r="E1" s="3"/>
      <c r="F1" s="1" t="s">
        <v>1</v>
      </c>
      <c r="G1" s="37">
        <f>'D1A'!G1</f>
        <v>1</v>
      </c>
      <c r="H1" s="1"/>
      <c r="I1" s="1"/>
      <c r="J1" s="1"/>
    </row>
    <row r="2" spans="1:10" ht="20.25">
      <c r="A2" s="1"/>
      <c r="B2" s="1"/>
      <c r="C2" s="1"/>
      <c r="D2" s="1"/>
      <c r="E2" s="3"/>
      <c r="F2" s="1"/>
      <c r="G2" s="1"/>
      <c r="H2" s="1"/>
      <c r="I2" s="1"/>
      <c r="J2" s="1"/>
    </row>
    <row r="3" spans="1:37" ht="20.25">
      <c r="A3" s="1" t="s">
        <v>2</v>
      </c>
      <c r="B3" s="5"/>
      <c r="D3" s="38">
        <f>COUNTA(B6)</f>
        <v>0</v>
      </c>
      <c r="E3" s="3"/>
      <c r="F3" s="1"/>
      <c r="G3" s="7" t="s">
        <v>3</v>
      </c>
      <c r="H3" s="7"/>
      <c r="I3" s="7"/>
      <c r="AK3" s="4" t="s">
        <v>4</v>
      </c>
    </row>
    <row r="4" spans="1:37" ht="21" thickBot="1">
      <c r="A4" s="54">
        <f>'D4A'!A4</f>
        <v>39451</v>
      </c>
      <c r="B4" s="1"/>
      <c r="C4" s="8"/>
      <c r="D4" s="38">
        <f>H15+G13</f>
        <v>0</v>
      </c>
      <c r="E4" s="3"/>
      <c r="F4" s="9" t="s">
        <v>5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</row>
    <row r="5" spans="1:37" ht="20.25">
      <c r="A5" s="1"/>
      <c r="B5" s="1" t="s">
        <v>22</v>
      </c>
      <c r="D5" s="6">
        <f>7*D3</f>
        <v>0</v>
      </c>
      <c r="E5" s="3"/>
      <c r="F5" s="9" t="s">
        <v>7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3">
        <f>SUM(G5:AJ5)</f>
        <v>0</v>
      </c>
    </row>
    <row r="6" spans="1:37" ht="21" thickBot="1">
      <c r="A6" s="2"/>
      <c r="B6" s="14"/>
      <c r="C6" s="15"/>
      <c r="D6" s="16">
        <f>COUNT(C10)</f>
        <v>0</v>
      </c>
      <c r="E6" s="3"/>
      <c r="F6" s="9" t="s">
        <v>8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</row>
    <row r="7" spans="1:37" ht="20.25">
      <c r="A7" s="1"/>
      <c r="D7" s="39"/>
      <c r="F7" s="9" t="s">
        <v>7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3">
        <f>SUM(G7:AJ7)</f>
        <v>0</v>
      </c>
    </row>
    <row r="8" spans="1:4" ht="21" thickBot="1">
      <c r="A8" s="1" t="s">
        <v>9</v>
      </c>
      <c r="B8" s="19">
        <f>('D1A'!D4+'D1B'!D4+'D2A'!D4+'D2B'!D4+'D3A'!D4+'D3B'!D4+'D4A'!D4+1)*D3</f>
        <v>0</v>
      </c>
      <c r="C8" s="1" t="s">
        <v>10</v>
      </c>
      <c r="D8" s="20"/>
    </row>
    <row r="9" spans="1:37" ht="20.25">
      <c r="A9" s="1"/>
      <c r="B9" s="1"/>
      <c r="C9" s="1"/>
      <c r="D9" s="1"/>
      <c r="E9" s="3"/>
      <c r="G9" s="7" t="s">
        <v>11</v>
      </c>
      <c r="H9" s="7"/>
      <c r="I9" s="7"/>
      <c r="J9" s="7"/>
      <c r="K9" s="7"/>
      <c r="AK9" s="4" t="s">
        <v>4</v>
      </c>
    </row>
    <row r="10" spans="2:37" ht="21" thickBot="1">
      <c r="B10" s="1" t="s">
        <v>12</v>
      </c>
      <c r="C10" s="21"/>
      <c r="E10" s="3"/>
      <c r="F10" s="22" t="s">
        <v>13</v>
      </c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5">
        <f>COUNT(G10:AJ10)</f>
        <v>0</v>
      </c>
    </row>
    <row r="11" spans="1:37" ht="21" thickBot="1">
      <c r="A11" s="1"/>
      <c r="B11" s="1" t="s">
        <v>14</v>
      </c>
      <c r="C11" s="21"/>
      <c r="D11" s="1"/>
      <c r="E11" s="3"/>
      <c r="F11" s="22" t="s">
        <v>7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5">
        <f>SUM(G11:AJ11)</f>
        <v>0</v>
      </c>
    </row>
    <row r="12" spans="2:5" ht="21" thickBot="1">
      <c r="B12" s="1" t="s">
        <v>15</v>
      </c>
      <c r="C12" s="26">
        <f>C10-C11</f>
        <v>0</v>
      </c>
      <c r="D12" s="1"/>
      <c r="E12" s="3"/>
    </row>
    <row r="13" spans="1:9" ht="41.25" thickBot="1">
      <c r="A13" s="27" t="s">
        <v>16</v>
      </c>
      <c r="B13" s="28">
        <f>C12-AK5+AK7</f>
        <v>0</v>
      </c>
      <c r="C13" s="29"/>
      <c r="D13" s="1"/>
      <c r="E13" s="3"/>
      <c r="F13" s="30" t="s">
        <v>17</v>
      </c>
      <c r="G13" s="31">
        <f>COUNT(G10:AJ10)</f>
        <v>0</v>
      </c>
      <c r="H13" s="27" t="s">
        <v>18</v>
      </c>
      <c r="I13" s="31">
        <f>SUM(G11:AJ11)</f>
        <v>0</v>
      </c>
    </row>
    <row r="14" spans="1:5" ht="21" thickBot="1">
      <c r="A14" s="1" t="s">
        <v>19</v>
      </c>
      <c r="B14" s="83">
        <f>H30</f>
        <v>0</v>
      </c>
      <c r="C14" s="29"/>
      <c r="D14" s="1"/>
      <c r="E14" s="3"/>
    </row>
    <row r="15" spans="4:9" ht="21" thickBot="1">
      <c r="D15" s="1"/>
      <c r="E15" s="3"/>
      <c r="F15" s="112" t="s">
        <v>20</v>
      </c>
      <c r="G15" s="112"/>
      <c r="H15" s="32">
        <f>(D8-B8+1-G13)*D6</f>
        <v>0</v>
      </c>
      <c r="I15" s="33"/>
    </row>
    <row r="16" spans="1:5" ht="21" thickBot="1">
      <c r="A16" s="4" t="s">
        <v>21</v>
      </c>
      <c r="B16"/>
      <c r="C16" s="34">
        <f>B14-B13</f>
        <v>0</v>
      </c>
      <c r="D16" s="1"/>
      <c r="E16" s="3"/>
    </row>
    <row r="17" spans="3:5" ht="21" thickBot="1">
      <c r="C17" s="1"/>
      <c r="D17" s="1"/>
      <c r="E17" s="3"/>
    </row>
    <row r="18" spans="1:9" ht="21" thickBot="1">
      <c r="A18" s="57" t="s">
        <v>37</v>
      </c>
      <c r="B18" s="58" t="s">
        <v>13</v>
      </c>
      <c r="C18" s="58" t="s">
        <v>18</v>
      </c>
      <c r="D18" s="59"/>
      <c r="E18" s="58"/>
      <c r="F18" s="58" t="s">
        <v>38</v>
      </c>
      <c r="G18" s="58" t="s">
        <v>13</v>
      </c>
      <c r="H18" s="58" t="s">
        <v>39</v>
      </c>
      <c r="I18" s="60" t="s">
        <v>18</v>
      </c>
    </row>
    <row r="19" spans="1:9" ht="20.25">
      <c r="A19" s="61">
        <v>5000</v>
      </c>
      <c r="B19" s="77"/>
      <c r="C19" s="84">
        <f>A19*B19</f>
        <v>0</v>
      </c>
      <c r="D19" s="62"/>
      <c r="E19" s="63"/>
      <c r="F19" s="64" t="s">
        <v>40</v>
      </c>
      <c r="G19" s="79"/>
      <c r="H19" s="81">
        <v>60</v>
      </c>
      <c r="I19" s="84">
        <f>G19*H19</f>
        <v>0</v>
      </c>
    </row>
    <row r="20" spans="1:9" ht="20.25">
      <c r="A20" s="65">
        <v>1000</v>
      </c>
      <c r="B20" s="78"/>
      <c r="C20" s="85">
        <f aca="true" t="shared" si="0" ref="C20:C27">A20*B20</f>
        <v>0</v>
      </c>
      <c r="D20" s="67"/>
      <c r="E20" s="68"/>
      <c r="F20" s="69" t="s">
        <v>41</v>
      </c>
      <c r="G20" s="80"/>
      <c r="H20" s="82">
        <v>70</v>
      </c>
      <c r="I20" s="85">
        <f>G20*H20</f>
        <v>0</v>
      </c>
    </row>
    <row r="21" spans="1:9" ht="20.25">
      <c r="A21" s="65">
        <v>500</v>
      </c>
      <c r="B21" s="78"/>
      <c r="C21" s="85">
        <f t="shared" si="0"/>
        <v>0</v>
      </c>
      <c r="D21" s="67"/>
      <c r="E21" s="68"/>
      <c r="F21" s="69" t="s">
        <v>42</v>
      </c>
      <c r="G21" s="80"/>
      <c r="H21" s="82">
        <v>35</v>
      </c>
      <c r="I21" s="85">
        <f>G21*H21</f>
        <v>0</v>
      </c>
    </row>
    <row r="22" spans="1:9" ht="20.25">
      <c r="A22" s="65">
        <v>100</v>
      </c>
      <c r="B22" s="78"/>
      <c r="C22" s="85">
        <f t="shared" si="0"/>
        <v>0</v>
      </c>
      <c r="D22" s="67"/>
      <c r="E22" s="68"/>
      <c r="F22" s="69" t="s">
        <v>43</v>
      </c>
      <c r="G22" s="80"/>
      <c r="H22" s="82">
        <v>41</v>
      </c>
      <c r="I22" s="85">
        <f>G22*H22</f>
        <v>0</v>
      </c>
    </row>
    <row r="23" spans="1:9" ht="20.25">
      <c r="A23" s="65">
        <v>50</v>
      </c>
      <c r="B23" s="78"/>
      <c r="C23" s="85">
        <f t="shared" si="0"/>
        <v>0</v>
      </c>
      <c r="D23" s="67"/>
      <c r="E23" s="68"/>
      <c r="F23" s="109" t="s">
        <v>54</v>
      </c>
      <c r="G23" s="80"/>
      <c r="H23" s="82">
        <v>1200</v>
      </c>
      <c r="I23" s="85">
        <f>G23*H23</f>
        <v>0</v>
      </c>
    </row>
    <row r="24" spans="1:9" ht="20.25">
      <c r="A24" s="65">
        <v>10</v>
      </c>
      <c r="B24" s="78"/>
      <c r="C24" s="85">
        <f t="shared" si="0"/>
        <v>0</v>
      </c>
      <c r="D24" s="67"/>
      <c r="E24" s="68"/>
      <c r="F24" s="69"/>
      <c r="G24" s="68"/>
      <c r="H24" s="69"/>
      <c r="I24" s="85"/>
    </row>
    <row r="25" spans="1:9" ht="20.25">
      <c r="A25" s="65">
        <v>5</v>
      </c>
      <c r="B25" s="78"/>
      <c r="C25" s="85">
        <f t="shared" si="0"/>
        <v>0</v>
      </c>
      <c r="D25" s="67"/>
      <c r="E25" s="68"/>
      <c r="F25" s="69"/>
      <c r="G25" s="68"/>
      <c r="H25" s="69"/>
      <c r="I25" s="85"/>
    </row>
    <row r="26" spans="1:9" ht="20.25">
      <c r="A26" s="65">
        <v>2</v>
      </c>
      <c r="B26" s="78"/>
      <c r="C26" s="85">
        <f t="shared" si="0"/>
        <v>0</v>
      </c>
      <c r="D26" s="67"/>
      <c r="E26" s="68"/>
      <c r="F26" s="69"/>
      <c r="G26" s="68"/>
      <c r="H26" s="69"/>
      <c r="I26" s="85"/>
    </row>
    <row r="27" spans="1:9" ht="21" thickBot="1">
      <c r="A27" s="65">
        <v>1</v>
      </c>
      <c r="B27" s="78"/>
      <c r="C27" s="86">
        <f t="shared" si="0"/>
        <v>0</v>
      </c>
      <c r="D27" s="67"/>
      <c r="E27" s="68"/>
      <c r="F27" s="71"/>
      <c r="G27" s="72"/>
      <c r="H27" s="71"/>
      <c r="I27" s="86"/>
    </row>
    <row r="28" spans="1:9" ht="21" thickBot="1">
      <c r="A28" s="73" t="s">
        <v>4</v>
      </c>
      <c r="B28" s="74"/>
      <c r="C28" s="87">
        <f>SUM(C19:C27)</f>
        <v>0</v>
      </c>
      <c r="D28" s="75"/>
      <c r="E28" s="76"/>
      <c r="F28" s="73" t="s">
        <v>4</v>
      </c>
      <c r="G28" s="68"/>
      <c r="H28" s="69"/>
      <c r="I28" s="88">
        <f>SUM(I19:I27)</f>
        <v>0</v>
      </c>
    </row>
    <row r="29" spans="1:8" ht="21" thickBot="1">
      <c r="A29" s="74"/>
      <c r="B29" s="74"/>
      <c r="C29" s="74"/>
      <c r="D29" s="75"/>
      <c r="E29" s="74"/>
      <c r="F29" s="74"/>
      <c r="G29" s="74"/>
      <c r="H29" s="74"/>
    </row>
    <row r="30" spans="1:8" ht="21" thickBot="1">
      <c r="A30" s="74"/>
      <c r="B30" s="74"/>
      <c r="C30" s="74"/>
      <c r="D30" s="75"/>
      <c r="E30" s="74"/>
      <c r="F30" s="74"/>
      <c r="G30" s="76" t="s">
        <v>44</v>
      </c>
      <c r="H30" s="89">
        <f>C28+I28</f>
        <v>0</v>
      </c>
    </row>
    <row r="31" spans="1:5" ht="20.25">
      <c r="A31" s="17"/>
      <c r="E31" s="4"/>
    </row>
    <row r="32" spans="1:12" ht="6.75" customHeight="1">
      <c r="A32" s="18"/>
      <c r="B32" s="3"/>
      <c r="C32" s="18"/>
      <c r="D32" s="18"/>
      <c r="E32" s="3"/>
      <c r="F32" s="18"/>
      <c r="G32" s="18"/>
      <c r="H32" s="18"/>
      <c r="I32" s="18"/>
      <c r="J32" s="18"/>
      <c r="K32" s="18"/>
      <c r="L32" s="18"/>
    </row>
    <row r="33" spans="1:5" ht="20.25">
      <c r="A33" s="7" t="s">
        <v>45</v>
      </c>
      <c r="B33" s="7"/>
      <c r="C33" s="90"/>
      <c r="D33" s="1"/>
      <c r="E33" s="3"/>
    </row>
    <row r="34" spans="2:8" ht="21" thickBot="1">
      <c r="B34" s="91" t="s">
        <v>46</v>
      </c>
      <c r="C34" s="91" t="s">
        <v>47</v>
      </c>
      <c r="D34" s="91" t="s">
        <v>18</v>
      </c>
      <c r="E34" s="3"/>
      <c r="F34" s="92" t="s">
        <v>48</v>
      </c>
      <c r="G34" s="92"/>
      <c r="H34" s="93"/>
    </row>
    <row r="35" spans="1:5" ht="21" thickBot="1">
      <c r="A35" s="91" t="s">
        <v>49</v>
      </c>
      <c r="B35" s="106">
        <f>'D4A'!H36</f>
        <v>0</v>
      </c>
      <c r="C35" s="95">
        <v>10</v>
      </c>
      <c r="D35" s="96">
        <f>B35*C35</f>
        <v>0</v>
      </c>
      <c r="E35" s="3"/>
    </row>
    <row r="36" spans="1:8" ht="21" thickBot="1">
      <c r="A36" s="97" t="s">
        <v>50</v>
      </c>
      <c r="B36" s="98">
        <f>(B35-B37)-H36</f>
        <v>0</v>
      </c>
      <c r="C36" s="91"/>
      <c r="D36" s="96">
        <f>B36*C35</f>
        <v>0</v>
      </c>
      <c r="E36" s="3"/>
      <c r="F36" s="4" t="s">
        <v>51</v>
      </c>
      <c r="H36" s="99">
        <f>B35-B37-(H34/10)</f>
        <v>0</v>
      </c>
    </row>
    <row r="37" spans="1:8" ht="21" thickBot="1">
      <c r="A37" s="100" t="s">
        <v>52</v>
      </c>
      <c r="B37" s="101"/>
      <c r="C37" s="92"/>
      <c r="D37" s="102">
        <f>B37*C35</f>
        <v>0</v>
      </c>
      <c r="F37" s="4" t="s">
        <v>53</v>
      </c>
      <c r="H37" s="105"/>
    </row>
    <row r="38" spans="1:12" ht="6.75" customHeight="1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</row>
    <row r="39" spans="1:5" ht="20.25">
      <c r="A39" s="17"/>
      <c r="E39" s="4"/>
    </row>
    <row r="40" spans="1:5" ht="20.25">
      <c r="A40" s="35"/>
      <c r="B40" s="36"/>
      <c r="E40" s="4"/>
    </row>
    <row r="41" spans="1:5" ht="20.25">
      <c r="A41" s="36"/>
      <c r="B41" s="36"/>
      <c r="C41" s="35"/>
      <c r="E41" s="4"/>
    </row>
    <row r="42" spans="1:5" ht="20.25">
      <c r="A42" s="36"/>
      <c r="B42" s="36"/>
      <c r="C42" s="35"/>
      <c r="E42" s="4"/>
    </row>
    <row r="43" spans="1:5" ht="20.25">
      <c r="A43" s="36"/>
      <c r="B43" s="36"/>
      <c r="C43" s="35"/>
      <c r="E43" s="4"/>
    </row>
    <row r="44" spans="1:5" ht="20.25">
      <c r="A44" s="36"/>
      <c r="B44" s="36"/>
      <c r="C44" s="35"/>
      <c r="E44" s="4"/>
    </row>
    <row r="45" spans="1:5" ht="20.25">
      <c r="A45" s="36"/>
      <c r="C45" s="35"/>
      <c r="E45" s="4"/>
    </row>
    <row r="46" spans="3:5" ht="20.25">
      <c r="C46" s="35"/>
      <c r="E46" s="4"/>
    </row>
  </sheetData>
  <sheetProtection sheet="1" objects="1" scenarios="1"/>
  <mergeCells count="2">
    <mergeCell ref="A1:C1"/>
    <mergeCell ref="F15:G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3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5.8515625" style="0" customWidth="1"/>
    <col min="2" max="2" width="15.28125" style="0" customWidth="1"/>
    <col min="3" max="3" width="13.00390625" style="0" customWidth="1"/>
    <col min="4" max="4" width="12.00390625" style="0" customWidth="1"/>
    <col min="5" max="5" width="0.9921875" style="0" customWidth="1"/>
    <col min="6" max="6" width="14.00390625" style="0" customWidth="1"/>
    <col min="7" max="7" width="13.00390625" style="0" customWidth="1"/>
    <col min="8" max="8" width="11.140625" style="0" customWidth="1"/>
    <col min="9" max="9" width="12.140625" style="0" customWidth="1"/>
    <col min="10" max="10" width="11.28125" style="0" customWidth="1"/>
    <col min="11" max="11" width="11.421875" style="0" customWidth="1"/>
    <col min="12" max="12" width="12.57421875" style="0" customWidth="1"/>
    <col min="13" max="13" width="12.421875" style="0" customWidth="1"/>
    <col min="14" max="14" width="11.421875" style="0" customWidth="1"/>
    <col min="15" max="15" width="12.140625" style="0" customWidth="1"/>
    <col min="16" max="16" width="11.28125" style="0" customWidth="1"/>
    <col min="17" max="17" width="12.00390625" style="0" customWidth="1"/>
    <col min="18" max="18" width="11.57421875" style="0" customWidth="1"/>
    <col min="19" max="19" width="12.00390625" style="0" customWidth="1"/>
    <col min="20" max="20" width="11.28125" style="0" customWidth="1"/>
    <col min="21" max="21" width="12.140625" style="0" customWidth="1"/>
    <col min="22" max="22" width="12.8515625" style="0" customWidth="1"/>
    <col min="23" max="23" width="12.57421875" style="0" customWidth="1"/>
    <col min="24" max="24" width="12.8515625" style="0" customWidth="1"/>
    <col min="25" max="26" width="12.57421875" style="0" customWidth="1"/>
    <col min="27" max="27" width="13.140625" style="0" customWidth="1"/>
    <col min="28" max="28" width="13.8515625" style="0" customWidth="1"/>
    <col min="29" max="29" width="13.28125" style="0" customWidth="1"/>
    <col min="30" max="30" width="12.57421875" style="0" customWidth="1"/>
    <col min="31" max="31" width="13.421875" style="0" customWidth="1"/>
    <col min="32" max="32" width="13.140625" style="0" customWidth="1"/>
    <col min="33" max="33" width="16.00390625" style="0" customWidth="1"/>
    <col min="34" max="34" width="12.8515625" style="0" customWidth="1"/>
    <col min="35" max="35" width="13.28125" style="0" customWidth="1"/>
    <col min="36" max="36" width="14.57421875" style="0" customWidth="1"/>
    <col min="37" max="37" width="15.28125" style="0" customWidth="1"/>
  </cols>
  <sheetData>
    <row r="1" spans="1:37" ht="21" thickBot="1">
      <c r="A1" s="112" t="s">
        <v>0</v>
      </c>
      <c r="B1" s="112"/>
      <c r="C1" s="112"/>
      <c r="D1" s="37" t="str">
        <f>'D1A'!D1</f>
        <v>Ohr1</v>
      </c>
      <c r="E1" s="3"/>
      <c r="F1" s="1" t="s">
        <v>1</v>
      </c>
      <c r="G1" s="37">
        <f>'D1A'!G1</f>
        <v>1</v>
      </c>
      <c r="H1" s="1"/>
      <c r="I1" s="1"/>
      <c r="J1" s="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20.25">
      <c r="A2" s="1"/>
      <c r="B2" s="1"/>
      <c r="C2" s="1"/>
      <c r="D2" s="1"/>
      <c r="E2" s="3"/>
      <c r="F2" s="1"/>
      <c r="G2" s="1"/>
      <c r="H2" s="1"/>
      <c r="I2" s="1"/>
      <c r="J2" s="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20.25">
      <c r="A3" s="1" t="s">
        <v>2</v>
      </c>
      <c r="B3" s="5"/>
      <c r="C3" s="4"/>
      <c r="D3" s="38">
        <f>COUNTA(B6)</f>
        <v>0</v>
      </c>
      <c r="E3" s="3"/>
      <c r="F3" s="1"/>
      <c r="G3" s="7" t="s">
        <v>3</v>
      </c>
      <c r="H3" s="7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 t="s">
        <v>4</v>
      </c>
    </row>
    <row r="4" spans="1:37" ht="20.25" customHeight="1" thickBot="1">
      <c r="A4" s="52">
        <f>'D4A'!A4+1</f>
        <v>39452</v>
      </c>
      <c r="B4" s="1"/>
      <c r="C4" s="8"/>
      <c r="D4" s="38">
        <f>H15+G13</f>
        <v>0</v>
      </c>
      <c r="E4" s="3"/>
      <c r="F4" s="9" t="s">
        <v>5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</row>
    <row r="5" spans="1:37" ht="20.25">
      <c r="A5" s="1"/>
      <c r="B5" s="1" t="s">
        <v>6</v>
      </c>
      <c r="C5" s="4"/>
      <c r="D5" s="6">
        <f>6*D3</f>
        <v>0</v>
      </c>
      <c r="E5" s="3"/>
      <c r="F5" s="9" t="s">
        <v>7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3">
        <f>SUM(G5:AJ5)</f>
        <v>0</v>
      </c>
    </row>
    <row r="6" spans="1:37" ht="21" customHeight="1" thickBot="1">
      <c r="A6" s="2"/>
      <c r="B6" s="14"/>
      <c r="C6" s="15"/>
      <c r="D6" s="16">
        <f>COUNT(C10)</f>
        <v>0</v>
      </c>
      <c r="E6" s="3"/>
      <c r="F6" s="9" t="s">
        <v>8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</row>
    <row r="7" spans="1:37" ht="20.25">
      <c r="A7" s="1"/>
      <c r="B7" s="4"/>
      <c r="C7" s="4"/>
      <c r="D7" s="1"/>
      <c r="E7" s="18"/>
      <c r="F7" s="9" t="s">
        <v>7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3">
        <f>SUM(G7:AJ7)</f>
        <v>0</v>
      </c>
    </row>
    <row r="8" spans="1:37" ht="21" thickBot="1">
      <c r="A8" s="1" t="s">
        <v>9</v>
      </c>
      <c r="B8" s="19">
        <f>('D1A'!D4+'D1B'!D4+'D2A'!D4+'D2B'!D4+'D3A'!D4+'D3B'!D4+1)*D3</f>
        <v>0</v>
      </c>
      <c r="C8" s="1" t="s">
        <v>10</v>
      </c>
      <c r="D8" s="20"/>
      <c r="E8" s="1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20.25">
      <c r="A9" s="1"/>
      <c r="B9" s="1"/>
      <c r="C9" s="1"/>
      <c r="D9" s="1"/>
      <c r="E9" s="3"/>
      <c r="F9" s="4"/>
      <c r="G9" s="7" t="s">
        <v>11</v>
      </c>
      <c r="H9" s="7"/>
      <c r="I9" s="7"/>
      <c r="J9" s="7"/>
      <c r="K9" s="7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 t="s">
        <v>4</v>
      </c>
    </row>
    <row r="10" spans="1:37" ht="21" thickBot="1">
      <c r="A10" s="4"/>
      <c r="B10" s="1" t="s">
        <v>12</v>
      </c>
      <c r="C10" s="21"/>
      <c r="D10" s="4"/>
      <c r="E10" s="3"/>
      <c r="F10" s="22" t="s">
        <v>13</v>
      </c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5">
        <f>COUNT(G10:AJ10)</f>
        <v>0</v>
      </c>
    </row>
    <row r="11" spans="1:37" ht="21" thickBot="1">
      <c r="A11" s="1"/>
      <c r="B11" s="1" t="s">
        <v>14</v>
      </c>
      <c r="C11" s="21"/>
      <c r="D11" s="1"/>
      <c r="E11" s="3"/>
      <c r="F11" s="22" t="s">
        <v>7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5">
        <f>SUM(G11:AJ11)</f>
        <v>0</v>
      </c>
    </row>
    <row r="12" spans="1:37" ht="21" thickBot="1">
      <c r="A12" s="4"/>
      <c r="B12" s="1" t="s">
        <v>15</v>
      </c>
      <c r="C12" s="26">
        <f>C10-C11</f>
        <v>0</v>
      </c>
      <c r="D12" s="1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38.25" customHeight="1" thickBot="1">
      <c r="A13" s="27" t="s">
        <v>16</v>
      </c>
      <c r="B13" s="28">
        <f>C12-AK5+AK7</f>
        <v>0</v>
      </c>
      <c r="C13" s="29"/>
      <c r="D13" s="1"/>
      <c r="E13" s="3"/>
      <c r="F13" s="30" t="s">
        <v>17</v>
      </c>
      <c r="G13" s="31">
        <f>COUNT(G10:AJ10)</f>
        <v>0</v>
      </c>
      <c r="H13" s="27" t="s">
        <v>18</v>
      </c>
      <c r="I13" s="31">
        <f>SUM(G11:AJ11)</f>
        <v>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21" thickBot="1">
      <c r="A14" s="1" t="s">
        <v>19</v>
      </c>
      <c r="B14" s="83">
        <f>H30</f>
        <v>0</v>
      </c>
      <c r="C14" s="29"/>
      <c r="D14" s="1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21" thickBot="1">
      <c r="A15" s="4"/>
      <c r="B15" s="4"/>
      <c r="C15" s="4"/>
      <c r="D15" s="1"/>
      <c r="E15" s="3"/>
      <c r="F15" s="112" t="s">
        <v>20</v>
      </c>
      <c r="G15" s="112"/>
      <c r="H15" s="32">
        <f>(D8-B8+1-G13)*D6</f>
        <v>0</v>
      </c>
      <c r="I15" s="3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21" thickBot="1">
      <c r="A16" s="4" t="s">
        <v>21</v>
      </c>
      <c r="C16" s="34">
        <f>B14-B13</f>
        <v>0</v>
      </c>
      <c r="D16" s="1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21" thickBot="1">
      <c r="A17" s="4"/>
      <c r="B17" s="4"/>
      <c r="C17" s="1"/>
      <c r="D17" s="1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21" thickBot="1">
      <c r="A18" s="57" t="s">
        <v>37</v>
      </c>
      <c r="B18" s="58" t="s">
        <v>13</v>
      </c>
      <c r="C18" s="58" t="s">
        <v>18</v>
      </c>
      <c r="D18" s="59"/>
      <c r="E18" s="58"/>
      <c r="F18" s="58" t="s">
        <v>38</v>
      </c>
      <c r="G18" s="58" t="s">
        <v>13</v>
      </c>
      <c r="H18" s="58" t="s">
        <v>39</v>
      </c>
      <c r="I18" s="60" t="s">
        <v>18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20.25">
      <c r="A19" s="61">
        <v>5000</v>
      </c>
      <c r="B19" s="77"/>
      <c r="C19" s="84">
        <f>A19*B19</f>
        <v>0</v>
      </c>
      <c r="D19" s="62"/>
      <c r="E19" s="63"/>
      <c r="F19" s="64" t="s">
        <v>40</v>
      </c>
      <c r="G19" s="79"/>
      <c r="H19" s="81">
        <v>60</v>
      </c>
      <c r="I19" s="84">
        <f>G19*H19</f>
        <v>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20.25">
      <c r="A20" s="65">
        <v>1000</v>
      </c>
      <c r="B20" s="78"/>
      <c r="C20" s="85">
        <f aca="true" t="shared" si="0" ref="C20:C27">A20*B20</f>
        <v>0</v>
      </c>
      <c r="D20" s="67"/>
      <c r="E20" s="68"/>
      <c r="F20" s="69" t="s">
        <v>41</v>
      </c>
      <c r="G20" s="80"/>
      <c r="H20" s="82">
        <v>70</v>
      </c>
      <c r="I20" s="85">
        <f>G20*H20</f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20.25">
      <c r="A21" s="65">
        <v>500</v>
      </c>
      <c r="B21" s="78"/>
      <c r="C21" s="85">
        <f t="shared" si="0"/>
        <v>0</v>
      </c>
      <c r="D21" s="67"/>
      <c r="E21" s="68"/>
      <c r="F21" s="69" t="s">
        <v>42</v>
      </c>
      <c r="G21" s="80"/>
      <c r="H21" s="82">
        <v>35</v>
      </c>
      <c r="I21" s="85">
        <f>G21*H21</f>
        <v>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20.25">
      <c r="A22" s="65">
        <v>100</v>
      </c>
      <c r="B22" s="78"/>
      <c r="C22" s="85">
        <f t="shared" si="0"/>
        <v>0</v>
      </c>
      <c r="D22" s="67"/>
      <c r="E22" s="68"/>
      <c r="F22" s="69" t="s">
        <v>43</v>
      </c>
      <c r="G22" s="80"/>
      <c r="H22" s="82">
        <v>41</v>
      </c>
      <c r="I22" s="85">
        <f>G22*H22</f>
        <v>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20.25">
      <c r="A23" s="65">
        <v>50</v>
      </c>
      <c r="B23" s="78"/>
      <c r="C23" s="85">
        <f t="shared" si="0"/>
        <v>0</v>
      </c>
      <c r="D23" s="67"/>
      <c r="E23" s="68"/>
      <c r="F23" s="109" t="s">
        <v>54</v>
      </c>
      <c r="G23" s="80"/>
      <c r="H23" s="82">
        <v>1200</v>
      </c>
      <c r="I23" s="85">
        <f>G23*H23</f>
        <v>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20.25">
      <c r="A24" s="65">
        <v>10</v>
      </c>
      <c r="B24" s="78"/>
      <c r="C24" s="85">
        <f t="shared" si="0"/>
        <v>0</v>
      </c>
      <c r="D24" s="67"/>
      <c r="E24" s="68"/>
      <c r="F24" s="69"/>
      <c r="G24" s="68"/>
      <c r="H24" s="69"/>
      <c r="I24" s="85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20.25">
      <c r="A25" s="65">
        <v>5</v>
      </c>
      <c r="B25" s="78"/>
      <c r="C25" s="85">
        <f t="shared" si="0"/>
        <v>0</v>
      </c>
      <c r="D25" s="67"/>
      <c r="E25" s="68"/>
      <c r="F25" s="69"/>
      <c r="G25" s="68"/>
      <c r="H25" s="69"/>
      <c r="I25" s="8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20.25">
      <c r="A26" s="65">
        <v>2</v>
      </c>
      <c r="B26" s="78"/>
      <c r="C26" s="85">
        <f t="shared" si="0"/>
        <v>0</v>
      </c>
      <c r="D26" s="67"/>
      <c r="E26" s="68"/>
      <c r="F26" s="69"/>
      <c r="G26" s="68"/>
      <c r="H26" s="69"/>
      <c r="I26" s="85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21" thickBot="1">
      <c r="A27" s="65">
        <v>1</v>
      </c>
      <c r="B27" s="78"/>
      <c r="C27" s="86">
        <f t="shared" si="0"/>
        <v>0</v>
      </c>
      <c r="D27" s="67"/>
      <c r="E27" s="68"/>
      <c r="F27" s="71"/>
      <c r="G27" s="72"/>
      <c r="H27" s="71"/>
      <c r="I27" s="86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21" thickBot="1">
      <c r="A28" s="73" t="s">
        <v>4</v>
      </c>
      <c r="B28" s="74"/>
      <c r="C28" s="87">
        <f>SUM(C19:C27)</f>
        <v>0</v>
      </c>
      <c r="D28" s="75"/>
      <c r="E28" s="76"/>
      <c r="F28" s="73" t="s">
        <v>4</v>
      </c>
      <c r="G28" s="68"/>
      <c r="H28" s="69"/>
      <c r="I28" s="88">
        <f>SUM(I19:I27)</f>
        <v>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21" thickBot="1">
      <c r="A29" s="74"/>
      <c r="B29" s="74"/>
      <c r="C29" s="74"/>
      <c r="D29" s="75"/>
      <c r="E29" s="74"/>
      <c r="F29" s="74"/>
      <c r="G29" s="74"/>
      <c r="H29" s="7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21" thickBot="1">
      <c r="A30" s="74"/>
      <c r="B30" s="74"/>
      <c r="C30" s="74"/>
      <c r="D30" s="75"/>
      <c r="E30" s="74"/>
      <c r="F30" s="74"/>
      <c r="G30" s="76" t="s">
        <v>44</v>
      </c>
      <c r="H30" s="89">
        <f>C28+I28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3.5" customHeight="1">
      <c r="A31" s="17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1.25" customHeight="1">
      <c r="A32" s="18"/>
      <c r="B32" s="3"/>
      <c r="C32" s="18"/>
      <c r="D32" s="18"/>
      <c r="E32" s="3"/>
      <c r="F32" s="18"/>
      <c r="G32" s="18"/>
      <c r="H32" s="18"/>
      <c r="I32" s="18"/>
      <c r="J32" s="18"/>
      <c r="K32" s="18"/>
      <c r="L32" s="18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20.25">
      <c r="A33" s="7" t="s">
        <v>45</v>
      </c>
      <c r="B33" s="7"/>
      <c r="C33" s="90"/>
      <c r="D33" s="1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20.25" customHeight="1" thickBot="1">
      <c r="A34" s="4"/>
      <c r="B34" s="91" t="s">
        <v>46</v>
      </c>
      <c r="C34" s="91" t="s">
        <v>47</v>
      </c>
      <c r="D34" s="91" t="s">
        <v>18</v>
      </c>
      <c r="E34" s="3"/>
      <c r="F34" s="92" t="s">
        <v>48</v>
      </c>
      <c r="G34" s="92"/>
      <c r="H34" s="9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21" thickBot="1">
      <c r="A35" s="91" t="s">
        <v>49</v>
      </c>
      <c r="B35" s="106">
        <f>'D4B'!H36</f>
        <v>0</v>
      </c>
      <c r="C35" s="95">
        <v>10</v>
      </c>
      <c r="D35" s="96">
        <f>B35*C35</f>
        <v>0</v>
      </c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8.75" customHeight="1" thickBot="1">
      <c r="A36" s="97" t="s">
        <v>50</v>
      </c>
      <c r="B36" s="98">
        <f>(B35-B37)-H36</f>
        <v>0</v>
      </c>
      <c r="C36" s="91"/>
      <c r="D36" s="96">
        <f>B36*C35</f>
        <v>0</v>
      </c>
      <c r="E36" s="3"/>
      <c r="F36" s="4" t="s">
        <v>51</v>
      </c>
      <c r="G36" s="4"/>
      <c r="H36" s="99">
        <f>B35-B37-(H34/10)</f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20.25">
      <c r="A37" s="100" t="s">
        <v>52</v>
      </c>
      <c r="B37" s="101"/>
      <c r="C37" s="92"/>
      <c r="D37" s="102">
        <f>B37*C35</f>
        <v>0</v>
      </c>
      <c r="E37" s="1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7.5" customHeight="1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</sheetData>
  <sheetProtection sheet="1" objects="1" scenarios="1"/>
  <mergeCells count="2">
    <mergeCell ref="A1:C1"/>
    <mergeCell ref="F15:G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NTB</dc:creator>
  <cp:keywords/>
  <dc:description/>
  <cp:lastModifiedBy>Marjan</cp:lastModifiedBy>
  <dcterms:created xsi:type="dcterms:W3CDTF">2001-10-01T16:24:55Z</dcterms:created>
  <dcterms:modified xsi:type="dcterms:W3CDTF">2008-02-28T09:03:35Z</dcterms:modified>
  <cp:category/>
  <cp:version/>
  <cp:contentType/>
  <cp:contentStatus/>
</cp:coreProperties>
</file>