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activeTab="0"/>
  </bookViews>
  <sheets>
    <sheet name="Sheet1" sheetId="1" r:id="rId1"/>
    <sheet name="Sheet2" sheetId="2" state="veryHidden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<sst xmlns="http://schemas.openxmlformats.org/spreadsheetml/2006/main" count="40" uniqueCount="40">
  <si>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vp cena </t>
  </si>
  <si>
    <t>rabat</t>
  </si>
  <si>
    <t>v vodka</t>
  </si>
  <si>
    <t>gin si&amp;si</t>
  </si>
  <si>
    <t>old paskas</t>
  </si>
  <si>
    <t>absinth mr.jack</t>
  </si>
  <si>
    <t>grenadine marie</t>
  </si>
  <si>
    <t>curacao marie</t>
  </si>
  <si>
    <t>triple sec marie</t>
  </si>
  <si>
    <t>bailes</t>
  </si>
  <si>
    <t>charleston</t>
  </si>
  <si>
    <t>djus</t>
  </si>
  <si>
    <t>sprite</t>
  </si>
  <si>
    <t>jabuka</t>
  </si>
  <si>
    <t>ananas</t>
  </si>
  <si>
    <t>borovnica</t>
  </si>
  <si>
    <t>cola</t>
  </si>
  <si>
    <t>tequila</t>
  </si>
  <si>
    <t>whisky</t>
  </si>
  <si>
    <t>amareto</t>
  </si>
  <si>
    <t>or cocos</t>
  </si>
  <si>
    <t>cena</t>
  </si>
  <si>
    <t>breskva</t>
  </si>
  <si>
    <t>skylight</t>
  </si>
  <si>
    <t>bluelagoon</t>
  </si>
  <si>
    <t>ultraviolet</t>
  </si>
  <si>
    <t>limun</t>
  </si>
  <si>
    <t>sexonthebeach</t>
  </si>
  <si>
    <t>pinja kolada</t>
  </si>
  <si>
    <t>godfather</t>
  </si>
  <si>
    <t>cosmo</t>
  </si>
  <si>
    <t>cuba</t>
  </si>
  <si>
    <t>taxi</t>
  </si>
  <si>
    <t>sunrise</t>
  </si>
  <si>
    <t>island</t>
  </si>
  <si>
    <t>sezarek</t>
  </si>
  <si>
    <t>prodajna cena</t>
  </si>
  <si>
    <t>osnovica</t>
  </si>
  <si>
    <t>nabavna cena</t>
  </si>
  <si>
    <t>zarada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</si>
</sst>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4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22" sqref="Y22"/>
    </sheetView>
  </sheetViews>
  <sheetFormatPr defaultColWidth="9.140625" defaultRowHeight="12.75"/>
  <sheetData>
    <row r="1" spans="2:23" ht="12.75">
      <c r="B1" t="s">
        <v>0</v>
      </c>
      <c r="C1" t="s">
        <v>1</v>
      </c>
      <c r="D1" t="s">
        <v>21</v>
      </c>
      <c r="L1" t="s">
        <v>23</v>
      </c>
      <c r="M1" t="s">
        <v>24</v>
      </c>
      <c r="N1" t="s">
        <v>25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</row>
    <row r="2" spans="12:23" ht="13.5" thickBot="1">
      <c r="L2" s="10"/>
      <c r="M2" s="10"/>
      <c r="N2" s="10">
        <v>9</v>
      </c>
      <c r="O2" s="10">
        <v>5</v>
      </c>
      <c r="P2" s="10"/>
      <c r="Q2" s="10"/>
      <c r="R2" s="10"/>
      <c r="S2" s="10"/>
      <c r="T2" s="10"/>
      <c r="U2" s="10"/>
      <c r="V2" s="10"/>
      <c r="W2" s="10"/>
    </row>
    <row r="3" spans="1:26" ht="12.75">
      <c r="A3" t="s">
        <v>2</v>
      </c>
      <c r="B3">
        <v>279.66</v>
      </c>
      <c r="C3">
        <v>8.39</v>
      </c>
      <c r="D3">
        <f>B3-C3</f>
        <v>271.27000000000004</v>
      </c>
      <c r="F3">
        <v>0.01</v>
      </c>
      <c r="I3">
        <f>D3/70</f>
        <v>3.875285714285715</v>
      </c>
      <c r="J3">
        <v>15</v>
      </c>
      <c r="L3" s="1">
        <v>3</v>
      </c>
      <c r="M3" s="2">
        <v>3</v>
      </c>
      <c r="N3" s="2"/>
      <c r="O3" s="2">
        <v>3</v>
      </c>
      <c r="P3" s="2"/>
      <c r="Q3" s="2"/>
      <c r="R3" s="2">
        <v>4</v>
      </c>
      <c r="S3" s="2"/>
      <c r="T3" s="2"/>
      <c r="U3" s="2"/>
      <c r="V3" s="2">
        <v>2</v>
      </c>
      <c r="W3" s="3"/>
      <c r="Y3">
        <f>SUMPRODUCT(L$2:W$2,L3:W3)</f>
        <v>15</v>
      </c>
      <c r="Z3">
        <f>Y3*J3</f>
        <v>225</v>
      </c>
    </row>
    <row r="4" spans="1:26" ht="12.75">
      <c r="A4" t="s">
        <v>3</v>
      </c>
      <c r="B4">
        <v>252.54</v>
      </c>
      <c r="C4">
        <v>7.575</v>
      </c>
      <c r="D4">
        <f aca="true" t="shared" si="0" ref="D4:D23">B4-C4</f>
        <v>244.965</v>
      </c>
      <c r="F4">
        <v>0.01</v>
      </c>
      <c r="I4">
        <f aca="true" t="shared" si="1" ref="I4:I15">D4/70</f>
        <v>3.4995</v>
      </c>
      <c r="J4">
        <v>15</v>
      </c>
      <c r="L4" s="4"/>
      <c r="M4" s="5"/>
      <c r="N4" s="5">
        <v>2</v>
      </c>
      <c r="O4" s="5"/>
      <c r="P4" s="5"/>
      <c r="Q4" s="5"/>
      <c r="R4" s="5"/>
      <c r="S4" s="5"/>
      <c r="T4" s="5"/>
      <c r="U4" s="5"/>
      <c r="V4" s="5">
        <v>2</v>
      </c>
      <c r="W4" s="6"/>
      <c r="Y4">
        <f>SUMPRODUCT(L$2:W$2,L4:W4)</f>
        <v>18</v>
      </c>
      <c r="Z4">
        <f aca="true" t="shared" si="2" ref="Z4:Z21">Y4*J4</f>
        <v>270</v>
      </c>
    </row>
    <row r="5" spans="1:26" ht="12.75">
      <c r="A5" t="s">
        <v>4</v>
      </c>
      <c r="B5">
        <v>607.03</v>
      </c>
      <c r="C5">
        <v>18.21</v>
      </c>
      <c r="D5">
        <f t="shared" si="0"/>
        <v>588.8199999999999</v>
      </c>
      <c r="F5">
        <v>0.01</v>
      </c>
      <c r="I5">
        <f t="shared" si="1"/>
        <v>8.411714285714284</v>
      </c>
      <c r="J5">
        <v>35</v>
      </c>
      <c r="L5" s="4"/>
      <c r="M5" s="5"/>
      <c r="N5" s="5"/>
      <c r="O5" s="5"/>
      <c r="P5" s="5">
        <v>3</v>
      </c>
      <c r="Q5" s="5"/>
      <c r="R5" s="5"/>
      <c r="S5" s="5">
        <v>3</v>
      </c>
      <c r="T5" s="5"/>
      <c r="U5" s="5"/>
      <c r="V5" s="5">
        <v>2</v>
      </c>
      <c r="W5" s="6"/>
      <c r="Y5">
        <f aca="true" t="shared" si="3" ref="Y5:Y21">SUMPRODUCT(L$2:W$2,L5:W5)</f>
        <v>0</v>
      </c>
      <c r="Z5">
        <f t="shared" si="2"/>
        <v>0</v>
      </c>
    </row>
    <row r="6" spans="1:26" ht="12.75">
      <c r="A6" t="s">
        <v>5</v>
      </c>
      <c r="B6">
        <v>758.47</v>
      </c>
      <c r="C6">
        <v>22.75</v>
      </c>
      <c r="D6">
        <f t="shared" si="0"/>
        <v>735.72</v>
      </c>
      <c r="F6">
        <v>0.01</v>
      </c>
      <c r="I6">
        <f t="shared" si="1"/>
        <v>10.510285714285715</v>
      </c>
      <c r="J6">
        <v>40</v>
      </c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6">
        <v>2</v>
      </c>
      <c r="Y6">
        <f t="shared" si="3"/>
        <v>0</v>
      </c>
      <c r="Z6">
        <f t="shared" si="2"/>
        <v>0</v>
      </c>
    </row>
    <row r="7" spans="1:26" ht="12.75">
      <c r="A7" t="s">
        <v>7</v>
      </c>
      <c r="B7">
        <v>694.92</v>
      </c>
      <c r="C7">
        <v>20.85</v>
      </c>
      <c r="D7">
        <f t="shared" si="0"/>
        <v>674.0699999999999</v>
      </c>
      <c r="F7">
        <v>0.01</v>
      </c>
      <c r="I7">
        <f t="shared" si="1"/>
        <v>9.629571428571428</v>
      </c>
      <c r="J7">
        <v>40</v>
      </c>
      <c r="L7" s="4">
        <v>1</v>
      </c>
      <c r="M7" s="5">
        <v>1</v>
      </c>
      <c r="N7" s="5">
        <v>1</v>
      </c>
      <c r="O7" s="5"/>
      <c r="P7" s="5"/>
      <c r="Q7" s="5"/>
      <c r="R7" s="5"/>
      <c r="S7" s="5"/>
      <c r="T7" s="5">
        <v>1</v>
      </c>
      <c r="U7" s="5"/>
      <c r="V7" s="5"/>
      <c r="W7" s="6"/>
      <c r="Y7">
        <f t="shared" si="3"/>
        <v>9</v>
      </c>
      <c r="Z7">
        <f t="shared" si="2"/>
        <v>360</v>
      </c>
    </row>
    <row r="8" spans="1:26" ht="12.75">
      <c r="A8" t="s">
        <v>8</v>
      </c>
      <c r="B8">
        <v>700.85</v>
      </c>
      <c r="C8">
        <v>21.03</v>
      </c>
      <c r="D8">
        <f t="shared" si="0"/>
        <v>679.82</v>
      </c>
      <c r="F8">
        <v>0.01</v>
      </c>
      <c r="I8">
        <f t="shared" si="1"/>
        <v>9.711714285714287</v>
      </c>
      <c r="J8">
        <v>40</v>
      </c>
      <c r="L8" s="4"/>
      <c r="M8" s="5"/>
      <c r="N8" s="5"/>
      <c r="O8" s="5"/>
      <c r="P8" s="5"/>
      <c r="Q8" s="5"/>
      <c r="R8" s="5">
        <v>2</v>
      </c>
      <c r="S8" s="5"/>
      <c r="T8" s="5"/>
      <c r="U8" s="5"/>
      <c r="V8" s="5">
        <v>2</v>
      </c>
      <c r="W8" s="6"/>
      <c r="Y8">
        <f t="shared" si="3"/>
        <v>0</v>
      </c>
      <c r="Z8">
        <f t="shared" si="2"/>
        <v>0</v>
      </c>
    </row>
    <row r="9" spans="1:26" ht="12.75">
      <c r="A9" t="s">
        <v>9</v>
      </c>
      <c r="B9">
        <v>1338.98</v>
      </c>
      <c r="C9">
        <v>40.17</v>
      </c>
      <c r="D9">
        <f t="shared" si="0"/>
        <v>1298.81</v>
      </c>
      <c r="F9">
        <v>0.01</v>
      </c>
      <c r="I9">
        <f t="shared" si="1"/>
        <v>18.55442857142857</v>
      </c>
      <c r="J9">
        <v>65</v>
      </c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Y9">
        <f t="shared" si="3"/>
        <v>0</v>
      </c>
      <c r="Z9">
        <f t="shared" si="2"/>
        <v>0</v>
      </c>
    </row>
    <row r="10" spans="1:26" ht="12.75">
      <c r="A10" t="s">
        <v>10</v>
      </c>
      <c r="B10">
        <v>737.29</v>
      </c>
      <c r="C10">
        <v>22.12</v>
      </c>
      <c r="D10">
        <f t="shared" si="0"/>
        <v>715.17</v>
      </c>
      <c r="F10">
        <v>0.01</v>
      </c>
      <c r="I10">
        <f t="shared" si="1"/>
        <v>10.216714285714286</v>
      </c>
      <c r="J10">
        <v>50</v>
      </c>
      <c r="L10" s="4"/>
      <c r="M10" s="5"/>
      <c r="N10" s="5">
        <v>1</v>
      </c>
      <c r="O10" s="5"/>
      <c r="P10" s="5"/>
      <c r="Q10" s="5"/>
      <c r="R10" s="5"/>
      <c r="S10" s="5"/>
      <c r="T10" s="5">
        <v>2</v>
      </c>
      <c r="U10" s="5"/>
      <c r="V10" s="5"/>
      <c r="W10" s="6"/>
      <c r="Y10">
        <f t="shared" si="3"/>
        <v>9</v>
      </c>
      <c r="Z10">
        <f t="shared" si="2"/>
        <v>450</v>
      </c>
    </row>
    <row r="11" spans="1:26" ht="12.75">
      <c r="A11" t="s">
        <v>17</v>
      </c>
      <c r="B11">
        <v>788.14</v>
      </c>
      <c r="C11">
        <v>23.643333333333334</v>
      </c>
      <c r="D11">
        <f t="shared" si="0"/>
        <v>764.4966666666667</v>
      </c>
      <c r="F11">
        <v>0.01</v>
      </c>
      <c r="I11">
        <f t="shared" si="1"/>
        <v>10.921380952380952</v>
      </c>
      <c r="J11">
        <v>35</v>
      </c>
      <c r="L11" s="4">
        <v>2</v>
      </c>
      <c r="M11" s="5"/>
      <c r="N11" s="5"/>
      <c r="O11" s="5"/>
      <c r="P11" s="5"/>
      <c r="Q11" s="5"/>
      <c r="R11" s="5"/>
      <c r="S11" s="5"/>
      <c r="T11" s="5">
        <v>2</v>
      </c>
      <c r="U11" s="5">
        <v>3</v>
      </c>
      <c r="V11" s="5">
        <v>2</v>
      </c>
      <c r="W11" s="6"/>
      <c r="Y11">
        <f t="shared" si="3"/>
        <v>0</v>
      </c>
      <c r="Z11">
        <f t="shared" si="2"/>
        <v>0</v>
      </c>
    </row>
    <row r="12" spans="1:26" ht="12.75">
      <c r="A12" t="s">
        <v>18</v>
      </c>
      <c r="B12">
        <v>500</v>
      </c>
      <c r="C12">
        <v>15</v>
      </c>
      <c r="D12">
        <f t="shared" si="0"/>
        <v>485</v>
      </c>
      <c r="F12">
        <v>0.01</v>
      </c>
      <c r="I12">
        <f t="shared" si="1"/>
        <v>6.928571428571429</v>
      </c>
      <c r="J12">
        <v>25</v>
      </c>
      <c r="L12" s="4"/>
      <c r="M12" s="5"/>
      <c r="N12" s="5"/>
      <c r="O12" s="5"/>
      <c r="P12" s="5"/>
      <c r="Q12" s="5">
        <v>4</v>
      </c>
      <c r="R12" s="5"/>
      <c r="S12" s="5"/>
      <c r="T12" s="5"/>
      <c r="U12" s="5"/>
      <c r="V12" s="5"/>
      <c r="W12" s="6">
        <v>4</v>
      </c>
      <c r="Y12">
        <f t="shared" si="3"/>
        <v>0</v>
      </c>
      <c r="Z12">
        <f t="shared" si="2"/>
        <v>0</v>
      </c>
    </row>
    <row r="13" spans="1:26" ht="12.75">
      <c r="A13" t="s">
        <v>19</v>
      </c>
      <c r="B13">
        <v>550</v>
      </c>
      <c r="C13">
        <v>16.5</v>
      </c>
      <c r="D13">
        <f t="shared" si="0"/>
        <v>533.5</v>
      </c>
      <c r="F13">
        <v>0.01</v>
      </c>
      <c r="I13">
        <f t="shared" si="1"/>
        <v>7.621428571428571</v>
      </c>
      <c r="J13">
        <v>25</v>
      </c>
      <c r="L13" s="4"/>
      <c r="M13" s="5"/>
      <c r="N13" s="5"/>
      <c r="O13" s="5"/>
      <c r="P13" s="5"/>
      <c r="Q13" s="5">
        <v>2</v>
      </c>
      <c r="R13" s="5"/>
      <c r="S13" s="5"/>
      <c r="T13" s="5"/>
      <c r="U13" s="5"/>
      <c r="V13" s="5"/>
      <c r="W13" s="6"/>
      <c r="Y13">
        <f t="shared" si="3"/>
        <v>0</v>
      </c>
      <c r="Z13">
        <f t="shared" si="2"/>
        <v>0</v>
      </c>
    </row>
    <row r="14" spans="1:26" ht="12.75">
      <c r="A14" t="s">
        <v>20</v>
      </c>
      <c r="B14">
        <v>288.14</v>
      </c>
      <c r="C14">
        <v>8.64</v>
      </c>
      <c r="D14">
        <f t="shared" si="0"/>
        <v>279.5</v>
      </c>
      <c r="F14">
        <v>0.01</v>
      </c>
      <c r="I14">
        <f t="shared" si="1"/>
        <v>3.992857142857143</v>
      </c>
      <c r="J14">
        <v>15</v>
      </c>
      <c r="L14" s="4"/>
      <c r="M14" s="5"/>
      <c r="N14" s="5"/>
      <c r="O14" s="5"/>
      <c r="P14" s="5">
        <v>2</v>
      </c>
      <c r="Q14" s="5"/>
      <c r="R14" s="5"/>
      <c r="S14" s="5"/>
      <c r="T14" s="5"/>
      <c r="U14" s="5"/>
      <c r="V14" s="5"/>
      <c r="W14" s="6"/>
      <c r="Y14">
        <f t="shared" si="3"/>
        <v>0</v>
      </c>
      <c r="Z14">
        <f t="shared" si="2"/>
        <v>0</v>
      </c>
    </row>
    <row r="15" spans="1:26" ht="12.75">
      <c r="A15" t="s">
        <v>22</v>
      </c>
      <c r="B15">
        <v>249.11</v>
      </c>
      <c r="C15">
        <v>0</v>
      </c>
      <c r="D15">
        <f t="shared" si="0"/>
        <v>249.11</v>
      </c>
      <c r="F15">
        <v>0.01</v>
      </c>
      <c r="I15">
        <f t="shared" si="1"/>
        <v>3.5587142857142857</v>
      </c>
      <c r="J15">
        <v>20</v>
      </c>
      <c r="L15" s="4"/>
      <c r="M15" s="5"/>
      <c r="N15" s="5">
        <v>1</v>
      </c>
      <c r="O15" s="5">
        <v>2</v>
      </c>
      <c r="P15" s="5"/>
      <c r="Q15" s="5"/>
      <c r="R15" s="5"/>
      <c r="S15" s="5"/>
      <c r="T15" s="5"/>
      <c r="U15" s="5"/>
      <c r="V15" s="5"/>
      <c r="W15" s="6"/>
      <c r="Y15">
        <f t="shared" si="3"/>
        <v>19</v>
      </c>
      <c r="Z15">
        <f t="shared" si="2"/>
        <v>380</v>
      </c>
    </row>
    <row r="16" spans="1:26" ht="12.75">
      <c r="A16" t="s">
        <v>11</v>
      </c>
      <c r="B16">
        <v>58.47</v>
      </c>
      <c r="C16">
        <v>1.754</v>
      </c>
      <c r="D16">
        <f t="shared" si="0"/>
        <v>56.716</v>
      </c>
      <c r="F16">
        <v>0.1</v>
      </c>
      <c r="I16">
        <f>D16/10</f>
        <v>5.6716</v>
      </c>
      <c r="J16">
        <v>20</v>
      </c>
      <c r="L16" s="4">
        <v>1.5</v>
      </c>
      <c r="M16" s="5">
        <v>1.5</v>
      </c>
      <c r="N16" s="5"/>
      <c r="O16" s="5">
        <v>1</v>
      </c>
      <c r="P16" s="5"/>
      <c r="Q16" s="5"/>
      <c r="R16" s="5"/>
      <c r="S16" s="5"/>
      <c r="T16" s="5"/>
      <c r="U16" s="5">
        <v>2</v>
      </c>
      <c r="V16" s="5"/>
      <c r="W16" s="6"/>
      <c r="Y16">
        <f t="shared" si="3"/>
        <v>5</v>
      </c>
      <c r="Z16">
        <f t="shared" si="2"/>
        <v>100</v>
      </c>
    </row>
    <row r="17" spans="1:26" ht="12.75">
      <c r="A17" t="s">
        <v>12</v>
      </c>
      <c r="B17">
        <v>63.98</v>
      </c>
      <c r="C17">
        <v>1.92</v>
      </c>
      <c r="D17">
        <f t="shared" si="0"/>
        <v>62.059999999999995</v>
      </c>
      <c r="F17">
        <v>0.1</v>
      </c>
      <c r="I17">
        <f>D17/20</f>
        <v>3.1029999999999998</v>
      </c>
      <c r="J17">
        <v>20</v>
      </c>
      <c r="L17" s="4"/>
      <c r="M17" s="5"/>
      <c r="N17" s="5"/>
      <c r="O17" s="5"/>
      <c r="P17" s="5"/>
      <c r="Q17" s="5"/>
      <c r="R17" s="5"/>
      <c r="S17" s="5"/>
      <c r="T17" s="5">
        <v>1</v>
      </c>
      <c r="U17" s="5"/>
      <c r="V17" s="5"/>
      <c r="W17" s="6"/>
      <c r="Y17">
        <f t="shared" si="3"/>
        <v>0</v>
      </c>
      <c r="Z17">
        <f t="shared" si="2"/>
        <v>0</v>
      </c>
    </row>
    <row r="18" spans="1:26" ht="12.75">
      <c r="A18" t="s">
        <v>13</v>
      </c>
      <c r="B18">
        <v>46.19</v>
      </c>
      <c r="C18">
        <v>1.386</v>
      </c>
      <c r="D18">
        <f t="shared" si="0"/>
        <v>44.803999999999995</v>
      </c>
      <c r="F18">
        <v>0.1</v>
      </c>
      <c r="I18">
        <f>D18/10</f>
        <v>4.4803999999999995</v>
      </c>
      <c r="J18">
        <v>20</v>
      </c>
      <c r="L18" s="4"/>
      <c r="M18" s="5"/>
      <c r="N18" s="5">
        <v>1.5</v>
      </c>
      <c r="O18" s="5"/>
      <c r="P18" s="5"/>
      <c r="Q18" s="5"/>
      <c r="R18" s="5"/>
      <c r="S18" s="5"/>
      <c r="T18" s="5"/>
      <c r="U18" s="5"/>
      <c r="V18" s="5"/>
      <c r="W18" s="6"/>
      <c r="Y18">
        <f t="shared" si="3"/>
        <v>13.5</v>
      </c>
      <c r="Z18">
        <f t="shared" si="2"/>
        <v>270</v>
      </c>
    </row>
    <row r="19" spans="1:26" ht="12.75">
      <c r="A19" t="s">
        <v>14</v>
      </c>
      <c r="B19">
        <v>60.59</v>
      </c>
      <c r="C19">
        <v>1.818</v>
      </c>
      <c r="D19">
        <f t="shared" si="0"/>
        <v>58.772000000000006</v>
      </c>
      <c r="F19">
        <v>0.1</v>
      </c>
      <c r="I19">
        <f>D19/10</f>
        <v>5.8772</v>
      </c>
      <c r="J19">
        <v>20</v>
      </c>
      <c r="L19" s="4"/>
      <c r="M19" s="5"/>
      <c r="N19" s="5"/>
      <c r="O19" s="5"/>
      <c r="P19" s="5">
        <v>1.5</v>
      </c>
      <c r="Q19" s="5"/>
      <c r="R19" s="5"/>
      <c r="S19" s="5"/>
      <c r="T19" s="5"/>
      <c r="U19" s="5"/>
      <c r="V19" s="5"/>
      <c r="W19" s="6"/>
      <c r="Y19">
        <f t="shared" si="3"/>
        <v>0</v>
      </c>
      <c r="Z19">
        <f t="shared" si="2"/>
        <v>0</v>
      </c>
    </row>
    <row r="20" spans="1:26" ht="12.75">
      <c r="A20" t="s">
        <v>15</v>
      </c>
      <c r="B20">
        <v>68.64</v>
      </c>
      <c r="C20">
        <v>2.059</v>
      </c>
      <c r="D20">
        <f t="shared" si="0"/>
        <v>66.581</v>
      </c>
      <c r="F20">
        <v>0.1</v>
      </c>
      <c r="I20">
        <f>D20/10</f>
        <v>6.6581</v>
      </c>
      <c r="J20">
        <v>20</v>
      </c>
      <c r="L20" s="4"/>
      <c r="M20" s="5"/>
      <c r="N20" s="5"/>
      <c r="O20" s="5">
        <v>0.5</v>
      </c>
      <c r="P20" s="5"/>
      <c r="Q20" s="5"/>
      <c r="R20" s="5">
        <v>0.5</v>
      </c>
      <c r="S20" s="5"/>
      <c r="T20" s="5"/>
      <c r="U20" s="5"/>
      <c r="V20" s="5"/>
      <c r="W20" s="6"/>
      <c r="Y20">
        <f>SUMPRODUCT(L$2:W$2,L20:W20)</f>
        <v>2.5</v>
      </c>
      <c r="Z20">
        <f t="shared" si="2"/>
        <v>50</v>
      </c>
    </row>
    <row r="21" spans="1:26" ht="12.75">
      <c r="A21" t="s">
        <v>16</v>
      </c>
      <c r="B21">
        <v>66.95</v>
      </c>
      <c r="C21">
        <v>2.009</v>
      </c>
      <c r="D21">
        <f t="shared" si="0"/>
        <v>64.941</v>
      </c>
      <c r="F21">
        <v>0.1</v>
      </c>
      <c r="I21">
        <f>D21/20</f>
        <v>3.24705</v>
      </c>
      <c r="J21">
        <v>20</v>
      </c>
      <c r="L21" s="4"/>
      <c r="M21" s="5"/>
      <c r="N21" s="5"/>
      <c r="O21" s="5"/>
      <c r="P21" s="5"/>
      <c r="Q21" s="5"/>
      <c r="R21" s="5"/>
      <c r="S21" s="5">
        <v>1.5</v>
      </c>
      <c r="T21" s="5"/>
      <c r="U21" s="5"/>
      <c r="V21" s="5">
        <v>1.5</v>
      </c>
      <c r="W21" s="6"/>
      <c r="Y21">
        <f t="shared" si="3"/>
        <v>0</v>
      </c>
      <c r="Z21">
        <f t="shared" si="2"/>
        <v>0</v>
      </c>
    </row>
    <row r="22" spans="12:23" ht="12.75"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</row>
    <row r="23" spans="1:23" ht="12.75">
      <c r="A23" t="s">
        <v>6</v>
      </c>
      <c r="B23">
        <v>631.36</v>
      </c>
      <c r="C23">
        <v>18.94</v>
      </c>
      <c r="D23">
        <f t="shared" si="0"/>
        <v>612.42</v>
      </c>
      <c r="L23" s="4">
        <v>1</v>
      </c>
      <c r="M23" s="5"/>
      <c r="N23" s="5"/>
      <c r="O23" s="5"/>
      <c r="P23" s="5"/>
      <c r="Q23" s="5"/>
      <c r="R23" s="5"/>
      <c r="S23" s="5"/>
      <c r="T23" s="5"/>
      <c r="U23" s="5">
        <v>1</v>
      </c>
      <c r="V23" s="5"/>
      <c r="W23" s="6"/>
    </row>
    <row r="24" spans="1:23" ht="12.75">
      <c r="A24" t="s">
        <v>26</v>
      </c>
      <c r="L24" s="4"/>
      <c r="M24" s="5"/>
      <c r="N24" s="5"/>
      <c r="O24" s="5"/>
      <c r="P24" s="5"/>
      <c r="Q24" s="5"/>
      <c r="R24" s="5">
        <v>1</v>
      </c>
      <c r="S24" s="5">
        <v>1</v>
      </c>
      <c r="T24" s="5"/>
      <c r="U24" s="5"/>
      <c r="V24" s="5"/>
      <c r="W24" s="6"/>
    </row>
    <row r="25" spans="12:23" ht="13.5" thickBot="1">
      <c r="L25" s="7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32" spans="25:26" ht="12.75">
      <c r="Y32">
        <f>SUMPRODUCT(Y3:Y21,J3:J21)</f>
        <v>2105</v>
      </c>
      <c r="Z32">
        <f>SUM(Z3:Z21)</f>
        <v>2105</v>
      </c>
    </row>
    <row r="33" ht="12.75">
      <c r="Y33">
        <f>SUMPRODUCT(L2:W2,Sheet2!L35:W35)</f>
        <v>2105</v>
      </c>
    </row>
    <row r="35" spans="11:23" ht="12.75">
      <c r="K35" t="s">
        <v>36</v>
      </c>
      <c r="L35">
        <f aca="true" t="shared" si="4" ref="L35:W35">SUMPRODUCT($J3:$J21,L3:L21)</f>
        <v>185</v>
      </c>
      <c r="M35">
        <f t="shared" si="4"/>
        <v>115</v>
      </c>
      <c r="N35">
        <f t="shared" si="4"/>
        <v>170</v>
      </c>
      <c r="O35">
        <f t="shared" si="4"/>
        <v>115</v>
      </c>
      <c r="P35">
        <f t="shared" si="4"/>
        <v>165</v>
      </c>
      <c r="Q35">
        <f t="shared" si="4"/>
        <v>150</v>
      </c>
      <c r="R35">
        <f t="shared" si="4"/>
        <v>150</v>
      </c>
      <c r="S35">
        <f t="shared" si="4"/>
        <v>135</v>
      </c>
      <c r="T35">
        <f t="shared" si="4"/>
        <v>230</v>
      </c>
      <c r="U35">
        <f t="shared" si="4"/>
        <v>145</v>
      </c>
      <c r="V35">
        <f t="shared" si="4"/>
        <v>310</v>
      </c>
      <c r="W35">
        <f t="shared" si="4"/>
        <v>180</v>
      </c>
    </row>
    <row r="36" spans="11:23" ht="12.75">
      <c r="K36" t="s">
        <v>37</v>
      </c>
      <c r="L36">
        <f>L35-L35*18/118</f>
        <v>156.77966101694915</v>
      </c>
      <c r="M36">
        <f aca="true" t="shared" si="5" ref="M36:W36">M35-M35*18/118</f>
        <v>97.45762711864407</v>
      </c>
      <c r="N36">
        <f t="shared" si="5"/>
        <v>144.0677966101695</v>
      </c>
      <c r="O36">
        <f t="shared" si="5"/>
        <v>97.45762711864407</v>
      </c>
      <c r="P36">
        <f t="shared" si="5"/>
        <v>139.83050847457628</v>
      </c>
      <c r="Q36">
        <f t="shared" si="5"/>
        <v>127.11864406779661</v>
      </c>
      <c r="R36">
        <f t="shared" si="5"/>
        <v>127.11864406779661</v>
      </c>
      <c r="S36">
        <f t="shared" si="5"/>
        <v>114.40677966101694</v>
      </c>
      <c r="T36">
        <f t="shared" si="5"/>
        <v>194.91525423728814</v>
      </c>
      <c r="U36">
        <f t="shared" si="5"/>
        <v>122.88135593220339</v>
      </c>
      <c r="V36">
        <f t="shared" si="5"/>
        <v>262.7118644067797</v>
      </c>
      <c r="W36">
        <f t="shared" si="5"/>
        <v>152.54237288135593</v>
      </c>
    </row>
    <row r="40" spans="11:25" ht="12.75">
      <c r="K40" t="s">
        <v>38</v>
      </c>
      <c r="L40">
        <f aca="true" t="shared" si="6" ref="L40:W40">SUMPRODUCT($I3:$I21,L3:L21)</f>
        <v>51.605590476190486</v>
      </c>
      <c r="M40">
        <f t="shared" si="6"/>
        <v>29.762828571428575</v>
      </c>
      <c r="N40">
        <f t="shared" si="6"/>
        <v>37.124599999999994</v>
      </c>
      <c r="O40">
        <f t="shared" si="6"/>
        <v>27.743935714285715</v>
      </c>
      <c r="P40">
        <f t="shared" si="6"/>
        <v>42.03665714285714</v>
      </c>
      <c r="Q40">
        <f t="shared" si="6"/>
        <v>42.957142857142856</v>
      </c>
      <c r="R40">
        <f t="shared" si="6"/>
        <v>38.253621428571435</v>
      </c>
      <c r="S40">
        <f t="shared" si="6"/>
        <v>30.105717857142857</v>
      </c>
      <c r="T40">
        <f t="shared" si="6"/>
        <v>55.008761904761904</v>
      </c>
      <c r="U40">
        <f t="shared" si="6"/>
        <v>44.107342857142854</v>
      </c>
      <c r="V40">
        <f t="shared" si="6"/>
        <v>77.70976547619047</v>
      </c>
      <c r="W40">
        <f t="shared" si="6"/>
        <v>48.734857142857145</v>
      </c>
      <c r="Y40">
        <f>SUMPRODUCT(L40:W40,L2:W2)</f>
        <v>472.8410785714285</v>
      </c>
    </row>
    <row r="42" spans="11:25" ht="12.75">
      <c r="K42" t="s">
        <v>39</v>
      </c>
      <c r="L42">
        <f>L36-L40</f>
        <v>105.17407054075866</v>
      </c>
      <c r="M42">
        <f aca="true" t="shared" si="7" ref="M42:W42">M36-M40</f>
        <v>67.6947985472155</v>
      </c>
      <c r="N42">
        <f t="shared" si="7"/>
        <v>106.94319661016951</v>
      </c>
      <c r="O42">
        <f t="shared" si="7"/>
        <v>69.71369140435836</v>
      </c>
      <c r="P42">
        <f t="shared" si="7"/>
        <v>97.79385133171914</v>
      </c>
      <c r="Q42">
        <f t="shared" si="7"/>
        <v>84.16150121065375</v>
      </c>
      <c r="R42">
        <f t="shared" si="7"/>
        <v>88.86502263922517</v>
      </c>
      <c r="S42">
        <f t="shared" si="7"/>
        <v>84.30106180387409</v>
      </c>
      <c r="T42">
        <f t="shared" si="7"/>
        <v>139.90649233252623</v>
      </c>
      <c r="U42">
        <f t="shared" si="7"/>
        <v>78.77401307506054</v>
      </c>
      <c r="V42">
        <f t="shared" si="7"/>
        <v>185.00209893058923</v>
      </c>
      <c r="W42">
        <f t="shared" si="7"/>
        <v>103.80751573849878</v>
      </c>
      <c r="Y42">
        <f>SUMPRODUCT(L42:W42,L2:W2)</f>
        <v>1311.0572265133173</v>
      </c>
    </row>
    <row r="44" ht="12.75">
      <c r="Y44">
        <f>Y33-SUM(Y40:Y42)</f>
        <v>321.10169491525403</v>
      </c>
    </row>
  </sheetData>
  <sheetProtection/>
  <printOptions/>
  <pageMargins left="0.75" right="0.75" top="1" bottom="1" header="0.5" footer="0.5"/>
  <pageSetup orientation="portrait" paperSize="9"/>
  <ignoredErrors>
    <ignoredError sqref="I17" formula="1"/>
    <ignoredError sqref="L35:W35 L40:S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*</cp:lastModifiedBy>
  <dcterms:created xsi:type="dcterms:W3CDTF">2007-10-19T13:56:38Z</dcterms:created>
  <dcterms:modified xsi:type="dcterms:W3CDTF">2007-10-22T01:44:45Z</dcterms:modified>
  <cp:category/>
  <cp:version/>
  <cp:contentType/>
  <cp:contentStatus/>
</cp:coreProperties>
</file>