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015" windowHeight="7875" activeTab="0"/>
  </bookViews>
  <sheets>
    <sheet name="Sheet1" sheetId="1" r:id="rId1"/>
    <sheet name="Sheet2" sheetId="2" r:id="rId2"/>
    <sheet name="Sheet3" sheetId="3" r:id="rId3"/>
  </sheets>
  <definedNames>
    <definedName name="dLONG">'Sheet1'!$J$4</definedName>
    <definedName name="LAT_1">'Sheet1'!$E$2</definedName>
    <definedName name="LAT_2">'Sheet1'!$E$3</definedName>
    <definedName name="LONG_1">'Sheet1'!$J$2</definedName>
    <definedName name="LONG_2">'Sheet1'!$J$3</definedName>
  </definedNames>
  <calcPr fullCalcOnLoad="1"/>
</workbook>
</file>

<file path=xl/sharedStrings.xml><?xml version="1.0" encoding="utf-8"?>
<sst xmlns="http://schemas.openxmlformats.org/spreadsheetml/2006/main" count="20" uniqueCount="16">
  <si>
    <t>Lat 1</t>
  </si>
  <si>
    <t>Lat 2</t>
  </si>
  <si>
    <t>Long 1:</t>
  </si>
  <si>
    <t>Long 2:</t>
  </si>
  <si>
    <t>Rastojanje</t>
  </si>
  <si>
    <t>km</t>
  </si>
  <si>
    <t xml:space="preserve">Stepeni </t>
  </si>
  <si>
    <t>Minuti</t>
  </si>
  <si>
    <t>Hemisfera</t>
  </si>
  <si>
    <t>N</t>
  </si>
  <si>
    <t>E</t>
  </si>
  <si>
    <t>Kurs</t>
  </si>
  <si>
    <t>W</t>
  </si>
  <si>
    <t>dLong</t>
  </si>
  <si>
    <t>x</t>
  </si>
  <si>
    <t>y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</si>
</sst>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00"/>
    <numFmt numFmtId="166" formatCode="0.0"/>
    <numFmt numFmtId="167" formatCode="0.0000"/>
    <numFmt numFmtId="168" formatCode="0.00000"/>
    <numFmt numFmtId="169" formatCode="0.000000"/>
    <numFmt numFmtId="170" formatCode="0.00000000"/>
    <numFmt numFmtId="171" formatCode="0.0000000"/>
    <numFmt numFmtId="172" formatCode="h:mm;@"/>
    <numFmt numFmtId="173" formatCode="[hh]:mm:ss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.9"/>
      <color indexed="8"/>
      <name val="Lucida Console"/>
      <family val="3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9"/>
      <color theme="1"/>
      <name val="Lucida Console"/>
      <family val="3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4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170" fontId="0" fillId="33" borderId="0" xfId="0" applyNumberFormat="1" applyFill="1" applyAlignment="1">
      <alignment/>
    </xf>
    <xf numFmtId="171" fontId="0" fillId="33" borderId="0" xfId="0" applyNumberFormat="1" applyFill="1" applyAlignment="1">
      <alignment/>
    </xf>
    <xf numFmtId="173" fontId="20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2.7109375" style="0" customWidth="1"/>
    <col min="2" max="2" width="14.00390625" style="0" customWidth="1"/>
    <col min="4" max="4" width="11.28125" style="0" customWidth="1"/>
    <col min="5" max="5" width="13.140625" style="0" customWidth="1"/>
    <col min="7" max="7" width="7.8515625" style="0" customWidth="1"/>
    <col min="10" max="10" width="11.8515625" style="0" customWidth="1"/>
  </cols>
  <sheetData>
    <row r="1" spans="2:9" ht="15">
      <c r="B1" t="s">
        <v>6</v>
      </c>
      <c r="C1" t="s">
        <v>7</v>
      </c>
      <c r="D1" t="s">
        <v>8</v>
      </c>
      <c r="G1" t="s">
        <v>6</v>
      </c>
      <c r="H1" t="s">
        <v>7</v>
      </c>
      <c r="I1" t="s">
        <v>8</v>
      </c>
    </row>
    <row r="2" spans="1:10" ht="15">
      <c r="A2" t="s">
        <v>0</v>
      </c>
      <c r="B2" s="4">
        <v>53</v>
      </c>
      <c r="C2" s="6">
        <v>9.03</v>
      </c>
      <c r="D2" s="5" t="s">
        <v>9</v>
      </c>
      <c r="E2" s="10">
        <f>IF(D2="N",RADIANS(B2+C2/60),-RADIANS(B2+C2/60))</f>
        <v>0.9276512240812461</v>
      </c>
      <c r="F2" t="s">
        <v>2</v>
      </c>
      <c r="G2" s="7">
        <v>1</v>
      </c>
      <c r="H2" s="6">
        <v>50.66</v>
      </c>
      <c r="I2" s="8" t="s">
        <v>12</v>
      </c>
      <c r="J2" s="9">
        <f>IF(I2="E",RADIANS(G2+H2/60),-RADIANS(G2+H2/60))</f>
        <v>-0.03218968917094875</v>
      </c>
    </row>
    <row r="3" spans="1:10" ht="15">
      <c r="A3" t="s">
        <v>1</v>
      </c>
      <c r="B3" s="4">
        <v>52</v>
      </c>
      <c r="C3" s="6">
        <v>12.283</v>
      </c>
      <c r="D3" s="5" t="s">
        <v>9</v>
      </c>
      <c r="E3" s="10">
        <f>IF(D3="N",RADIANS(B3+C3/60),-RADIANS(B3+C3/60))</f>
        <v>0.9111441909040925</v>
      </c>
      <c r="F3" t="s">
        <v>3</v>
      </c>
      <c r="G3" s="7">
        <v>0</v>
      </c>
      <c r="H3" s="6">
        <v>8.45</v>
      </c>
      <c r="I3" s="8" t="s">
        <v>10</v>
      </c>
      <c r="J3" s="9">
        <f>RADIANS(G3+H3/60)</f>
        <v>0.002458005363225347</v>
      </c>
    </row>
    <row r="4" spans="6:10" ht="15">
      <c r="F4" s="2" t="s">
        <v>13</v>
      </c>
      <c r="J4">
        <f>LONG_2-LONG_1</f>
        <v>0.034647694534174094</v>
      </c>
    </row>
    <row r="5" spans="1:3" ht="15">
      <c r="A5" t="s">
        <v>4</v>
      </c>
      <c r="B5" s="1">
        <f>ACOS(SIN(LAT_1)*SIN(LAT_2)+COS(LAT_1)*COS(LAT_2)*COS(LONG_2-LONG_1))*6371</f>
        <v>170.20005795994348</v>
      </c>
      <c r="C5" t="s">
        <v>5</v>
      </c>
    </row>
    <row r="6" spans="1:10" ht="15">
      <c r="A6" t="s">
        <v>11</v>
      </c>
      <c r="B6" s="11">
        <f>MOD(DEGREES(ATAN2(J6,G6))+360,360)/24</f>
        <v>5.306978676556912</v>
      </c>
      <c r="F6" t="s">
        <v>15</v>
      </c>
      <c r="G6">
        <f>SIN(dLONG)*COS(LAT_2)</f>
        <v>0.021229314489708728</v>
      </c>
      <c r="I6" t="s">
        <v>14</v>
      </c>
      <c r="J6">
        <f>COS(LAT_1)*SIN(LAT_2)-SIN(LAT_1)*COS(LAT_2)*COS(dLONG)</f>
        <v>-0.01621195683692067</v>
      </c>
    </row>
    <row r="8" ht="15">
      <c r="B8" s="3"/>
    </row>
    <row r="9" ht="15">
      <c r="B9" s="3"/>
    </row>
  </sheetData>
  <sheetProtection/>
  <dataValidations count="2">
    <dataValidation type="list" allowBlank="1" showInputMessage="1" showErrorMessage="1" sqref="D2:D3">
      <formula1>"N, S"</formula1>
    </dataValidation>
    <dataValidation type="list" allowBlank="1" showInputMessage="1" showErrorMessage="1" sqref="I2:I3">
      <formula1>"E,W"</formula1>
    </dataValidation>
  </dataValidations>
  <printOptions/>
  <pageMargins left="0.7" right="0.7" top="0.75" bottom="0.75" header="0.3" footer="0.3"/>
  <pageSetup orientation="portrait" paperSize="9"/>
  <ignoredErrors>
    <ignoredError sqref="B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Jovanovic</dc:creator>
  <cp:keywords/>
  <dc:description/>
  <cp:lastModifiedBy>Predrag Jovanovic</cp:lastModifiedBy>
  <dcterms:created xsi:type="dcterms:W3CDTF">2007-08-23T09:45:18Z</dcterms:created>
  <dcterms:modified xsi:type="dcterms:W3CDTF">2007-08-27T07:35:36Z</dcterms:modified>
  <cp:category/>
  <cp:version/>
  <cp:contentType/>
  <cp:contentStatus/>
</cp:coreProperties>
</file>