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075" windowHeight="12270" activeTab="0"/>
  </bookViews>
  <sheets>
    <sheet name="evidencija" sheetId="1" r:id="rId1"/>
    <sheet name="rekap." sheetId="2" r:id="rId2"/>
    <sheet name="rasponi" sheetId="3" r:id="rId3"/>
  </sheets>
  <definedNames>
    <definedName name="God">'evidencija'!$B$1</definedName>
    <definedName name="MDana">'evidencija'!$B$3</definedName>
    <definedName name="Mes">'evidencija'!$B$2</definedName>
    <definedName name="MKalendar">'evidencija'!$C$6:$AG$6</definedName>
  </definedNames>
  <calcPr fullCalcOnLoad="1"/>
</workbook>
</file>

<file path=xl/sharedStrings.xml><?xml version="1.0" encoding="utf-8"?>
<sst xmlns="http://schemas.openxmlformats.org/spreadsheetml/2006/main" count="138" uniqueCount="58">
  <si>
    <t>Prezime i ime</t>
  </si>
  <si>
    <t>Bo</t>
  </si>
  <si>
    <t>Go</t>
  </si>
  <si>
    <t xml:space="preserve">Mirković Mirko </t>
  </si>
  <si>
    <t>Marković Marko</t>
  </si>
  <si>
    <t>Petrović Petar</t>
  </si>
  <si>
    <t>Lukić Luka</t>
  </si>
  <si>
    <t>**********</t>
  </si>
  <si>
    <t>Broj</t>
  </si>
  <si>
    <t>druga smjena</t>
  </si>
  <si>
    <t>treća smjena</t>
  </si>
  <si>
    <t>Godišnji</t>
  </si>
  <si>
    <t>Bolovanje</t>
  </si>
  <si>
    <t xml:space="preserve">Pr </t>
  </si>
  <si>
    <t>Praznik</t>
  </si>
  <si>
    <t>Službeni put</t>
  </si>
  <si>
    <t>Godina</t>
  </si>
  <si>
    <t>Mesec</t>
  </si>
  <si>
    <t>Br. Dana</t>
  </si>
  <si>
    <t>Sati na radu</t>
  </si>
  <si>
    <t>Druga smjena</t>
  </si>
  <si>
    <t>Treća smjena</t>
  </si>
  <si>
    <t>Plaćeni dopust</t>
  </si>
  <si>
    <t>Neplaćeni dopust</t>
  </si>
  <si>
    <t>Godišnji odmor</t>
  </si>
  <si>
    <t xml:space="preserve">Ukupno sati </t>
  </si>
  <si>
    <t xml:space="preserve">Od </t>
  </si>
  <si>
    <t>Do</t>
  </si>
  <si>
    <t>Od</t>
  </si>
  <si>
    <t>Sati</t>
  </si>
  <si>
    <r>
      <t xml:space="preserve">8 </t>
    </r>
    <r>
      <rPr>
        <b/>
        <vertAlign val="superscript"/>
        <sz val="10"/>
        <rFont val="Arial"/>
        <family val="2"/>
      </rPr>
      <t>3</t>
    </r>
  </si>
  <si>
    <r>
      <t xml:space="preserve">8 </t>
    </r>
    <r>
      <rPr>
        <b/>
        <vertAlign val="superscript"/>
        <sz val="10"/>
        <rFont val="Arial"/>
        <family val="2"/>
      </rPr>
      <t>Pr</t>
    </r>
  </si>
  <si>
    <r>
      <t xml:space="preserve">8 </t>
    </r>
    <r>
      <rPr>
        <b/>
        <vertAlign val="superscript"/>
        <sz val="10"/>
        <rFont val="Arial"/>
        <family val="2"/>
      </rPr>
      <t>2Pr</t>
    </r>
    <r>
      <rPr>
        <b/>
        <sz val="10"/>
        <rFont val="Arial"/>
        <family val="2"/>
      </rPr>
      <t xml:space="preserve"> </t>
    </r>
  </si>
  <si>
    <r>
      <t xml:space="preserve">8 </t>
    </r>
    <r>
      <rPr>
        <b/>
        <vertAlign val="superscript"/>
        <sz val="10"/>
        <rFont val="Arial"/>
        <family val="2"/>
      </rPr>
      <t>3Pr</t>
    </r>
  </si>
  <si>
    <t>Rad na Praznik prva</t>
  </si>
  <si>
    <t>Rad na Praznik druga</t>
  </si>
  <si>
    <t>Rad na Praznik treća</t>
  </si>
  <si>
    <t>Rad  nedelja prva</t>
  </si>
  <si>
    <t>Rad  nedjelja druga</t>
  </si>
  <si>
    <t>Rad nedjelja treća</t>
  </si>
  <si>
    <t>Rad praznikom</t>
  </si>
  <si>
    <t>Rad nedjeljom</t>
  </si>
  <si>
    <r>
      <t xml:space="preserve">8 </t>
    </r>
    <r>
      <rPr>
        <b/>
        <vertAlign val="superscript"/>
        <sz val="10"/>
        <rFont val="Arial"/>
        <family val="2"/>
      </rPr>
      <t>N</t>
    </r>
  </si>
  <si>
    <r>
      <t xml:space="preserve">8 </t>
    </r>
    <r>
      <rPr>
        <b/>
        <vertAlign val="superscript"/>
        <sz val="10"/>
        <rFont val="Arial"/>
        <family val="2"/>
      </rPr>
      <t>2N</t>
    </r>
  </si>
  <si>
    <r>
      <t xml:space="preserve">8 </t>
    </r>
    <r>
      <rPr>
        <b/>
        <vertAlign val="superscript"/>
        <sz val="10"/>
        <rFont val="Arial"/>
        <family val="2"/>
      </rPr>
      <t>3N</t>
    </r>
  </si>
  <si>
    <t>Pd</t>
  </si>
  <si>
    <t>Nd</t>
  </si>
  <si>
    <r>
      <t xml:space="preserve">8 </t>
    </r>
    <r>
      <rPr>
        <b/>
        <vertAlign val="superscript"/>
        <sz val="10"/>
        <rFont val="Arial"/>
        <family val="2"/>
      </rPr>
      <t>2</t>
    </r>
  </si>
  <si>
    <r>
      <t xml:space="preserve">S </t>
    </r>
    <r>
      <rPr>
        <b/>
        <vertAlign val="superscript"/>
        <sz val="10"/>
        <rFont val="Arial"/>
        <family val="2"/>
      </rPr>
      <t>4</t>
    </r>
  </si>
  <si>
    <t>Izostanci</t>
  </si>
  <si>
    <t>prva smjena</t>
  </si>
  <si>
    <t>Sld</t>
  </si>
  <si>
    <t xml:space="preserve">službeni put </t>
  </si>
  <si>
    <r>
      <t xml:space="preserve">8 </t>
    </r>
    <r>
      <rPr>
        <b/>
        <vertAlign val="superscript"/>
        <sz val="10"/>
        <rFont val="Arial"/>
        <family val="2"/>
      </rPr>
      <t>3PrN</t>
    </r>
  </si>
  <si>
    <r>
      <t xml:space="preserve">8 </t>
    </r>
    <r>
      <rPr>
        <b/>
        <vertAlign val="superscript"/>
        <sz val="10"/>
        <rFont val="Arial"/>
        <family val="2"/>
      </rPr>
      <t>3NPr</t>
    </r>
  </si>
  <si>
    <t>Rad u nedjelu treća prije praznika</t>
  </si>
  <si>
    <t>Rad na praznik treća prije nedjelje</t>
  </si>
  <si>
    <t>Prekovremeni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</si>
</sst>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"/>
  </numFmts>
  <fonts count="11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14" fontId="0" fillId="0" borderId="3" xfId="0" applyNumberFormat="1" applyBorder="1" applyAlignment="1">
      <alignment/>
    </xf>
    <xf numFmtId="165" fontId="8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I31"/>
  <sheetViews>
    <sheetView tabSelected="1" workbookViewId="0" topLeftCell="A1">
      <selection activeCell="F41" sqref="F40:F41"/>
    </sheetView>
  </sheetViews>
  <sheetFormatPr defaultColWidth="9.140625" defaultRowHeight="12.75"/>
  <cols>
    <col min="2" max="2" width="19.7109375" style="0" customWidth="1"/>
    <col min="3" max="17" width="4.7109375" style="0" customWidth="1"/>
    <col min="18" max="18" width="5.8515625" style="0" customWidth="1"/>
    <col min="19" max="33" width="4.7109375" style="0" customWidth="1"/>
  </cols>
  <sheetData>
    <row r="1" spans="1:29" ht="17.25" customHeight="1">
      <c r="A1" s="10" t="s">
        <v>16</v>
      </c>
      <c r="B1">
        <v>2007</v>
      </c>
      <c r="D1" s="43">
        <v>8</v>
      </c>
      <c r="E1" s="39" t="s">
        <v>50</v>
      </c>
      <c r="F1" s="39"/>
      <c r="G1" s="40"/>
      <c r="H1" s="19" t="s">
        <v>31</v>
      </c>
      <c r="I1" s="41" t="s">
        <v>34</v>
      </c>
      <c r="J1" s="39"/>
      <c r="K1" s="39"/>
      <c r="L1" s="40"/>
      <c r="M1" s="19" t="s">
        <v>42</v>
      </c>
      <c r="N1" s="41" t="s">
        <v>37</v>
      </c>
      <c r="O1" s="39"/>
      <c r="P1" s="39"/>
      <c r="Q1" s="40"/>
      <c r="R1" s="19" t="s">
        <v>54</v>
      </c>
      <c r="S1" s="41" t="s">
        <v>55</v>
      </c>
      <c r="T1" s="39"/>
      <c r="U1" s="39"/>
      <c r="V1" s="39"/>
      <c r="W1" s="39"/>
      <c r="X1" s="40"/>
      <c r="Y1" s="21" t="s">
        <v>51</v>
      </c>
      <c r="Z1" s="41" t="s">
        <v>52</v>
      </c>
      <c r="AA1" s="39"/>
      <c r="AB1" s="39"/>
      <c r="AC1" s="39"/>
    </row>
    <row r="2" spans="1:29" ht="18.75" customHeight="1">
      <c r="A2" s="10" t="s">
        <v>17</v>
      </c>
      <c r="B2">
        <v>2</v>
      </c>
      <c r="D2" s="18" t="s">
        <v>47</v>
      </c>
      <c r="E2" s="42" t="s">
        <v>9</v>
      </c>
      <c r="F2" s="39"/>
      <c r="G2" s="40"/>
      <c r="H2" s="19" t="s">
        <v>32</v>
      </c>
      <c r="I2" s="41" t="s">
        <v>35</v>
      </c>
      <c r="J2" s="39"/>
      <c r="K2" s="39"/>
      <c r="L2" s="40"/>
      <c r="M2" s="19" t="s">
        <v>43</v>
      </c>
      <c r="N2" s="41" t="s">
        <v>38</v>
      </c>
      <c r="O2" s="39"/>
      <c r="P2" s="39"/>
      <c r="Q2" s="40"/>
      <c r="R2" s="19" t="s">
        <v>53</v>
      </c>
      <c r="S2" s="41" t="s">
        <v>56</v>
      </c>
      <c r="T2" s="39"/>
      <c r="U2" s="39"/>
      <c r="V2" s="39"/>
      <c r="W2" s="39"/>
      <c r="X2" s="39"/>
      <c r="Y2" s="22" t="s">
        <v>13</v>
      </c>
      <c r="Z2" s="39" t="s">
        <v>14</v>
      </c>
      <c r="AA2" s="39"/>
      <c r="AB2" s="39"/>
      <c r="AC2" s="39"/>
    </row>
    <row r="3" spans="1:29" ht="14.25">
      <c r="A3" s="10" t="s">
        <v>18</v>
      </c>
      <c r="B3">
        <f>DAY(DATE(God,Mes+1,1)-1)</f>
        <v>28</v>
      </c>
      <c r="D3" s="18" t="s">
        <v>30</v>
      </c>
      <c r="E3" s="42" t="s">
        <v>10</v>
      </c>
      <c r="F3" s="39"/>
      <c r="G3" s="40"/>
      <c r="H3" s="19" t="s">
        <v>33</v>
      </c>
      <c r="I3" s="41" t="s">
        <v>36</v>
      </c>
      <c r="J3" s="39"/>
      <c r="K3" s="39"/>
      <c r="L3" s="40"/>
      <c r="M3" s="19" t="s">
        <v>44</v>
      </c>
      <c r="N3" s="41" t="s">
        <v>39</v>
      </c>
      <c r="O3" s="39"/>
      <c r="P3" s="39"/>
      <c r="Q3" s="39"/>
      <c r="R3" s="20" t="s">
        <v>2</v>
      </c>
      <c r="S3" s="39" t="s">
        <v>11</v>
      </c>
      <c r="T3" s="39"/>
      <c r="U3" s="39"/>
      <c r="V3" s="39"/>
      <c r="W3" s="39"/>
      <c r="X3" s="39"/>
      <c r="Y3" s="20" t="s">
        <v>46</v>
      </c>
      <c r="Z3" s="39" t="s">
        <v>23</v>
      </c>
      <c r="AA3" s="39"/>
      <c r="AB3" s="39"/>
      <c r="AC3" s="39"/>
    </row>
    <row r="4" spans="1:29" ht="12.75">
      <c r="A4" s="25" t="s">
        <v>8</v>
      </c>
      <c r="B4" s="28" t="s">
        <v>0</v>
      </c>
      <c r="R4" s="20" t="s">
        <v>45</v>
      </c>
      <c r="S4" s="39" t="s">
        <v>22</v>
      </c>
      <c r="T4" s="39"/>
      <c r="U4" s="39"/>
      <c r="V4" s="39"/>
      <c r="W4" s="39"/>
      <c r="X4" s="39"/>
      <c r="Y4" s="20" t="s">
        <v>1</v>
      </c>
      <c r="Z4" s="39" t="s">
        <v>12</v>
      </c>
      <c r="AA4" s="39"/>
      <c r="AB4" s="39"/>
      <c r="AC4" s="39"/>
    </row>
    <row r="5" spans="1:33" ht="12.75">
      <c r="A5" s="26"/>
      <c r="B5" s="29"/>
      <c r="C5" s="11"/>
      <c r="D5" s="11"/>
      <c r="E5" s="11"/>
      <c r="F5" s="12"/>
      <c r="G5" s="11"/>
      <c r="H5" s="11"/>
      <c r="I5" s="11"/>
      <c r="J5" s="11"/>
      <c r="K5" s="11"/>
      <c r="L5" s="11"/>
      <c r="M5" s="12"/>
      <c r="N5" s="11"/>
      <c r="O5" s="11"/>
      <c r="P5" s="11"/>
      <c r="Q5" s="11"/>
      <c r="R5" s="11"/>
      <c r="S5" s="11"/>
      <c r="T5" s="12"/>
      <c r="U5" s="11"/>
      <c r="V5" s="11"/>
      <c r="W5" s="11"/>
      <c r="X5" s="11"/>
      <c r="Y5" s="11"/>
      <c r="Z5" s="11"/>
      <c r="AA5" s="12"/>
      <c r="AB5" s="11"/>
      <c r="AC5" s="11"/>
      <c r="AD5" s="11"/>
      <c r="AE5" s="11"/>
      <c r="AF5" s="11"/>
      <c r="AG5" s="11"/>
    </row>
    <row r="6" spans="1:33" ht="15.75" customHeight="1">
      <c r="A6" s="27"/>
      <c r="B6" s="30"/>
      <c r="C6" s="17">
        <f>DATE(God,Mes,1)</f>
        <v>39114</v>
      </c>
      <c r="D6" s="17">
        <f>C6+1</f>
        <v>39115</v>
      </c>
      <c r="E6" s="17">
        <f>D6+1</f>
        <v>39116</v>
      </c>
      <c r="F6" s="17">
        <f aca="true" t="shared" si="0" ref="F6:Q6">E6+1</f>
        <v>39117</v>
      </c>
      <c r="G6" s="17">
        <f t="shared" si="0"/>
        <v>39118</v>
      </c>
      <c r="H6" s="17">
        <f t="shared" si="0"/>
        <v>39119</v>
      </c>
      <c r="I6" s="17">
        <f t="shared" si="0"/>
        <v>39120</v>
      </c>
      <c r="J6" s="17">
        <f t="shared" si="0"/>
        <v>39121</v>
      </c>
      <c r="K6" s="17">
        <f t="shared" si="0"/>
        <v>39122</v>
      </c>
      <c r="L6" s="17">
        <f t="shared" si="0"/>
        <v>39123</v>
      </c>
      <c r="M6" s="17">
        <f t="shared" si="0"/>
        <v>39124</v>
      </c>
      <c r="N6" s="17">
        <f t="shared" si="0"/>
        <v>39125</v>
      </c>
      <c r="O6" s="17">
        <f t="shared" si="0"/>
        <v>39126</v>
      </c>
      <c r="P6" s="17">
        <f t="shared" si="0"/>
        <v>39127</v>
      </c>
      <c r="Q6" s="17">
        <f t="shared" si="0"/>
        <v>39128</v>
      </c>
      <c r="R6" s="17">
        <f>Q6+1</f>
        <v>39129</v>
      </c>
      <c r="S6" s="17">
        <f>R6+1</f>
        <v>39130</v>
      </c>
      <c r="T6" s="17">
        <f aca="true" t="shared" si="1" ref="T6:AC6">S6+1</f>
        <v>39131</v>
      </c>
      <c r="U6" s="17">
        <f t="shared" si="1"/>
        <v>39132</v>
      </c>
      <c r="V6" s="17">
        <f t="shared" si="1"/>
        <v>39133</v>
      </c>
      <c r="W6" s="17">
        <f t="shared" si="1"/>
        <v>39134</v>
      </c>
      <c r="X6" s="17">
        <f t="shared" si="1"/>
        <v>39135</v>
      </c>
      <c r="Y6" s="17">
        <f t="shared" si="1"/>
        <v>39136</v>
      </c>
      <c r="Z6" s="17">
        <f t="shared" si="1"/>
        <v>39137</v>
      </c>
      <c r="AA6" s="17">
        <f t="shared" si="1"/>
        <v>39138</v>
      </c>
      <c r="AB6" s="17">
        <f t="shared" si="1"/>
        <v>39139</v>
      </c>
      <c r="AC6" s="17">
        <f t="shared" si="1"/>
        <v>39140</v>
      </c>
      <c r="AD6" s="17">
        <f>AC6+1</f>
        <v>39141</v>
      </c>
      <c r="AE6" s="17">
        <f>IF(ISNUMBER(AD6),IF(DAY(AD6)&lt;MDana,AD6+1,""),"")</f>
      </c>
      <c r="AF6" s="17">
        <f>IF(ISNUMBER(AE6),IF(DAY(AE6)&lt;MDana,AE6+1,""),"")</f>
      </c>
      <c r="AG6" s="17">
        <f>IF(ISNUMBER(AF6),IF(DAY(AF6)&lt;MDana,AF6+1,""),"")</f>
      </c>
    </row>
    <row r="7" spans="1:33" ht="12.75" customHeight="1">
      <c r="A7" s="1" t="s">
        <v>7</v>
      </c>
      <c r="B7" s="2" t="s">
        <v>3</v>
      </c>
      <c r="C7" s="19" t="s">
        <v>31</v>
      </c>
      <c r="D7" s="20">
        <v>8</v>
      </c>
      <c r="E7" s="21" t="s">
        <v>47</v>
      </c>
      <c r="F7" s="19" t="s">
        <v>43</v>
      </c>
      <c r="G7" s="21" t="s">
        <v>30</v>
      </c>
      <c r="H7" s="21" t="s">
        <v>30</v>
      </c>
      <c r="I7" s="18"/>
      <c r="J7" s="18"/>
      <c r="K7" s="20">
        <v>8</v>
      </c>
      <c r="L7" s="20">
        <v>8</v>
      </c>
      <c r="M7" s="19" t="s">
        <v>43</v>
      </c>
      <c r="N7" s="21" t="s">
        <v>47</v>
      </c>
      <c r="O7" s="21" t="s">
        <v>30</v>
      </c>
      <c r="P7" s="21" t="s">
        <v>30</v>
      </c>
      <c r="Q7" s="18"/>
      <c r="R7" s="18"/>
      <c r="S7" s="20">
        <v>8</v>
      </c>
      <c r="T7" s="19" t="s">
        <v>42</v>
      </c>
      <c r="U7" s="21" t="s">
        <v>47</v>
      </c>
      <c r="V7" s="21" t="s">
        <v>47</v>
      </c>
      <c r="W7" s="21" t="s">
        <v>30</v>
      </c>
      <c r="X7" s="21" t="s">
        <v>30</v>
      </c>
      <c r="Y7" s="18"/>
      <c r="Z7" s="18"/>
      <c r="AA7" s="19" t="s">
        <v>42</v>
      </c>
      <c r="AB7" s="20">
        <v>8</v>
      </c>
      <c r="AC7" s="21" t="s">
        <v>47</v>
      </c>
      <c r="AD7" s="21" t="s">
        <v>47</v>
      </c>
      <c r="AE7" s="4"/>
      <c r="AF7" s="4"/>
      <c r="AG7" s="4"/>
    </row>
    <row r="8" spans="1:243" ht="14.25">
      <c r="A8" s="1" t="s">
        <v>7</v>
      </c>
      <c r="B8" s="5" t="s">
        <v>4</v>
      </c>
      <c r="C8" s="19" t="s">
        <v>31</v>
      </c>
      <c r="D8" s="20">
        <v>8</v>
      </c>
      <c r="E8" s="20"/>
      <c r="F8" s="20"/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/>
      <c r="M8" s="20"/>
      <c r="N8" s="20" t="s">
        <v>45</v>
      </c>
      <c r="O8" s="20" t="s">
        <v>45</v>
      </c>
      <c r="P8" s="20" t="s">
        <v>45</v>
      </c>
      <c r="Q8" s="20">
        <v>16</v>
      </c>
      <c r="R8" s="20">
        <v>8</v>
      </c>
      <c r="S8" s="4"/>
      <c r="U8" s="20">
        <v>8</v>
      </c>
      <c r="V8" s="20">
        <v>8</v>
      </c>
      <c r="W8" s="20">
        <v>8</v>
      </c>
      <c r="X8" s="20">
        <v>8</v>
      </c>
      <c r="Y8" s="21" t="s">
        <v>48</v>
      </c>
      <c r="Z8" s="19"/>
      <c r="AA8" s="19"/>
      <c r="AB8" s="20">
        <v>8</v>
      </c>
      <c r="AC8" s="20">
        <v>8</v>
      </c>
      <c r="AD8" s="20">
        <v>8</v>
      </c>
      <c r="AE8" s="3"/>
      <c r="AF8" s="4"/>
      <c r="AG8" s="3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pans="1:33" ht="14.25">
      <c r="A9" s="1" t="s">
        <v>7</v>
      </c>
      <c r="B9" s="5" t="s">
        <v>5</v>
      </c>
      <c r="C9" s="6"/>
      <c r="D9" s="4"/>
      <c r="E9" s="20">
        <v>8</v>
      </c>
      <c r="F9" s="19" t="s">
        <v>42</v>
      </c>
      <c r="G9" s="21" t="s">
        <v>47</v>
      </c>
      <c r="H9" s="21" t="s">
        <v>47</v>
      </c>
      <c r="I9" s="21" t="s">
        <v>30</v>
      </c>
      <c r="J9" s="21" t="s">
        <v>30</v>
      </c>
      <c r="K9" s="21"/>
      <c r="L9" s="4"/>
      <c r="M9" s="19" t="s">
        <v>42</v>
      </c>
      <c r="N9" s="20">
        <v>8</v>
      </c>
      <c r="O9" s="20" t="s">
        <v>2</v>
      </c>
      <c r="P9" s="20" t="s">
        <v>2</v>
      </c>
      <c r="Q9" s="21" t="s">
        <v>30</v>
      </c>
      <c r="R9" s="21" t="s">
        <v>30</v>
      </c>
      <c r="S9" s="3"/>
      <c r="U9" s="20" t="s">
        <v>46</v>
      </c>
      <c r="V9" s="20" t="s">
        <v>46</v>
      </c>
      <c r="W9" s="21" t="s">
        <v>47</v>
      </c>
      <c r="X9" s="21" t="s">
        <v>47</v>
      </c>
      <c r="Y9" s="21" t="s">
        <v>30</v>
      </c>
      <c r="Z9" s="21" t="s">
        <v>30</v>
      </c>
      <c r="AA9" s="4"/>
      <c r="AB9" s="4"/>
      <c r="AC9" s="20">
        <v>8</v>
      </c>
      <c r="AD9" s="20">
        <v>8</v>
      </c>
      <c r="AE9" s="4"/>
      <c r="AF9" s="4"/>
      <c r="AG9" s="4"/>
    </row>
    <row r="10" spans="1:33" ht="14.25">
      <c r="A10" s="1" t="s">
        <v>7</v>
      </c>
      <c r="B10" s="7" t="s">
        <v>6</v>
      </c>
      <c r="C10" s="19" t="s">
        <v>32</v>
      </c>
      <c r="D10" s="21" t="s">
        <v>47</v>
      </c>
      <c r="E10" s="21" t="s">
        <v>30</v>
      </c>
      <c r="F10" s="19" t="s">
        <v>44</v>
      </c>
      <c r="G10" s="3"/>
      <c r="H10" s="4"/>
      <c r="I10" s="20" t="s">
        <v>2</v>
      </c>
      <c r="J10" s="20" t="s">
        <v>2</v>
      </c>
      <c r="K10" s="21" t="s">
        <v>47</v>
      </c>
      <c r="L10" s="19" t="s">
        <v>43</v>
      </c>
      <c r="M10" s="19" t="s">
        <v>44</v>
      </c>
      <c r="N10" s="21" t="s">
        <v>30</v>
      </c>
      <c r="O10" s="3"/>
      <c r="P10" s="3"/>
      <c r="Q10" s="20">
        <v>8</v>
      </c>
      <c r="R10" s="20">
        <v>8</v>
      </c>
      <c r="S10" s="21" t="s">
        <v>47</v>
      </c>
      <c r="T10" s="19" t="s">
        <v>43</v>
      </c>
      <c r="U10" s="21" t="s">
        <v>30</v>
      </c>
      <c r="V10" s="21" t="s">
        <v>30</v>
      </c>
      <c r="W10" s="8"/>
      <c r="X10" s="4"/>
      <c r="Y10" s="20" t="s">
        <v>2</v>
      </c>
      <c r="Z10" s="20">
        <v>8</v>
      </c>
      <c r="AA10" s="19" t="s">
        <v>43</v>
      </c>
      <c r="AB10" s="21" t="s">
        <v>47</v>
      </c>
      <c r="AC10" s="21" t="s">
        <v>30</v>
      </c>
      <c r="AD10" s="21" t="s">
        <v>30</v>
      </c>
      <c r="AE10" s="4"/>
      <c r="AF10" s="4"/>
      <c r="AG10" s="4"/>
    </row>
    <row r="15" ht="12.75">
      <c r="A15" s="20"/>
    </row>
    <row r="16" ht="12.75">
      <c r="A16" s="21"/>
    </row>
    <row r="17" ht="12.75">
      <c r="A17" s="21"/>
    </row>
    <row r="18" ht="12.75">
      <c r="A18" s="21"/>
    </row>
    <row r="19" ht="12.75">
      <c r="A19" s="22"/>
    </row>
    <row r="20" ht="12.75">
      <c r="A20" s="19"/>
    </row>
    <row r="21" ht="12.75">
      <c r="A21" s="19"/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20"/>
    </row>
    <row r="29" ht="12.75">
      <c r="A29" s="20"/>
    </row>
    <row r="30" ht="12.75">
      <c r="A30" s="20"/>
    </row>
    <row r="31" ht="12.75">
      <c r="A31" s="20"/>
    </row>
  </sheetData>
  <mergeCells count="19">
    <mergeCell ref="Z1:AC1"/>
    <mergeCell ref="Z2:AC2"/>
    <mergeCell ref="Z3:AC3"/>
    <mergeCell ref="Z4:AC4"/>
    <mergeCell ref="S1:X1"/>
    <mergeCell ref="S2:X2"/>
    <mergeCell ref="S3:X3"/>
    <mergeCell ref="S4:X4"/>
    <mergeCell ref="I1:L1"/>
    <mergeCell ref="I2:L2"/>
    <mergeCell ref="I3:L3"/>
    <mergeCell ref="N1:Q1"/>
    <mergeCell ref="N2:Q2"/>
    <mergeCell ref="N3:Q3"/>
    <mergeCell ref="A4:A6"/>
    <mergeCell ref="B4:B6"/>
    <mergeCell ref="E1:G1"/>
    <mergeCell ref="E2:G2"/>
    <mergeCell ref="E3:G3"/>
  </mergeCells>
  <conditionalFormatting sqref="C6:AG6">
    <cfRule type="expression" priority="1" dxfId="0" stopIfTrue="1">
      <formula>WEEKDAY(C6,2)=7</formula>
    </cfRule>
    <cfRule type="expression" priority="2" dxfId="1" stopIfTrue="1">
      <formula>WEEKDAY(C6,2)=6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B9"/>
  <sheetViews>
    <sheetView workbookViewId="0" topLeftCell="A1">
      <selection activeCell="I19" sqref="I19"/>
    </sheetView>
  </sheetViews>
  <sheetFormatPr defaultColWidth="9.140625" defaultRowHeight="12.75"/>
  <cols>
    <col min="2" max="2" width="14.421875" style="0" customWidth="1"/>
    <col min="6" max="6" width="8.8515625" style="0" customWidth="1"/>
    <col min="7" max="7" width="10.421875" style="0" customWidth="1"/>
    <col min="8" max="8" width="10.57421875" style="0" customWidth="1"/>
    <col min="11" max="11" width="10.28125" style="0" customWidth="1"/>
    <col min="13" max="13" width="10.140625" style="0" customWidth="1"/>
  </cols>
  <sheetData>
    <row r="1" spans="1:80" ht="21" customHeight="1">
      <c r="A1" s="31" t="str">
        <f>evidencija!A4</f>
        <v>Broj</v>
      </c>
      <c r="B1" s="31" t="str">
        <f>evidencija!B4</f>
        <v>Prezime i ime</v>
      </c>
      <c r="C1" s="31" t="s">
        <v>19</v>
      </c>
      <c r="D1" s="31" t="s">
        <v>20</v>
      </c>
      <c r="E1" s="31" t="s">
        <v>21</v>
      </c>
      <c r="F1" s="32" t="s">
        <v>14</v>
      </c>
      <c r="G1" s="32" t="s">
        <v>40</v>
      </c>
      <c r="H1" s="31" t="s">
        <v>41</v>
      </c>
      <c r="I1" s="31" t="s">
        <v>15</v>
      </c>
      <c r="J1" s="32" t="s">
        <v>22</v>
      </c>
      <c r="K1" s="32" t="s">
        <v>23</v>
      </c>
      <c r="L1" s="32" t="s">
        <v>24</v>
      </c>
      <c r="M1" s="32" t="s">
        <v>12</v>
      </c>
      <c r="N1" s="32" t="s">
        <v>49</v>
      </c>
      <c r="O1" s="31" t="s">
        <v>57</v>
      </c>
      <c r="P1" s="31" t="s">
        <v>25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</row>
    <row r="2" spans="1:80" ht="21" customHeight="1">
      <c r="A2" s="31"/>
      <c r="B2" s="31"/>
      <c r="C2" s="31"/>
      <c r="D2" s="31"/>
      <c r="E2" s="31"/>
      <c r="F2" s="33"/>
      <c r="G2" s="33"/>
      <c r="H2" s="31"/>
      <c r="I2" s="31"/>
      <c r="J2" s="33"/>
      <c r="K2" s="33"/>
      <c r="L2" s="33"/>
      <c r="M2" s="33"/>
      <c r="N2" s="33"/>
      <c r="O2" s="31"/>
      <c r="P2" s="31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</row>
    <row r="3" spans="1:16" ht="12.75">
      <c r="A3" s="14" t="str">
        <f>evidencija!A7</f>
        <v>**********</v>
      </c>
      <c r="B3" s="14" t="str">
        <f>evidencija!B7</f>
        <v>Mirković Mirko </v>
      </c>
      <c r="C3" s="14">
        <f>COUNTIF(evidencija!$C7:AD7,evidencija!$A$15)*8+D3+E3+COUNTIF(evidencija!$C7:AD7,evidencija!$A$20)*8+COUNTIF(evidencija!$C7:AD7,evidencija!$A$23)*8</f>
        <v>0</v>
      </c>
      <c r="D3" s="14">
        <f>COUNTIF(evidencija!$C7:$AE7,evidencija!$A$16)*8+COUNTIF(evidencija!$C7:$AE7,evidencija!$A$21)*8+COUNTIF(evidencija!$C7:$AE7,evidencija!$A$24)*8</f>
        <v>0</v>
      </c>
      <c r="E3" s="14">
        <f>COUNTIF(evidencija!$C7:$AE7,evidencija!$A$17)*8+COUNTIF(evidencija!$C7:AD7,evidencija!$A$22)*8+COUNTIF(evidencija!$C7:AD7,evidencija!$A$25)*8</f>
        <v>0</v>
      </c>
      <c r="F3" s="14">
        <f>COUNTIF(evidencija!$C7:$AE7,evidencija!$A$19)*8+G3</f>
        <v>0</v>
      </c>
      <c r="G3" s="14">
        <f>COUNTIF(evidencija!$C7:$AE7,evidencija!$A$20)*8+COUNTIF(evidencija!$C7:AD7,evidencija!$A$21)*8+COUNTIF(evidencija!$C7:AD7,evidencija!$A$22)*8</f>
        <v>0</v>
      </c>
      <c r="H3" s="14">
        <f>COUNTIF(evidencija!$C7:$AE7,evidencija!$A$23)*8+COUNTIF(evidencija!$C7:AD7,evidencija!$A$24)*8+COUNTIF(evidencija!$C7:AD7,evidencija!$A$25)*8</f>
        <v>0</v>
      </c>
      <c r="I3" s="14"/>
      <c r="J3" s="15">
        <f>COUNTIF(evidencija!$C7:AD7,evidencija!$A$29)*8</f>
        <v>0</v>
      </c>
      <c r="K3" s="15">
        <f>COUNTIF(evidencija!$C7:$AG7,evidencija!$A$30)*8</f>
        <v>0</v>
      </c>
      <c r="L3" s="15">
        <f>COUNTIF(evidencija!$C7:AD7,evidencija!$A$28)*8</f>
        <v>0</v>
      </c>
      <c r="M3" s="15">
        <f>COUNTIF(evidencija!C7:AD7,evidencija!$A$31)*8</f>
        <v>0</v>
      </c>
      <c r="N3" s="15"/>
      <c r="O3" s="14">
        <f>COUNTIF(evidencija!C7:AD7,"&gt;8")</f>
        <v>0</v>
      </c>
      <c r="P3" s="14">
        <f>C3+L3+M3+I3+J3+K3</f>
        <v>0</v>
      </c>
    </row>
    <row r="4" spans="1:16" ht="12.75">
      <c r="A4" s="14" t="str">
        <f>evidencija!A8</f>
        <v>**********</v>
      </c>
      <c r="B4" s="14" t="str">
        <f>evidencija!B8</f>
        <v>Marković Marko</v>
      </c>
      <c r="C4" s="14">
        <f>COUNTIF(evidencija!$C8:AD8,evidencija!$A$15)*8+D4+E4+COUNTIF(evidencija!$C8:AD8,evidencija!$A$20)*8+COUNTIF(evidencija!$C8:AD8,evidencija!$A$23)*8</f>
        <v>0</v>
      </c>
      <c r="D4" s="14">
        <f>COUNTIF(evidencija!$C8:$AE8,evidencija!$A$16)*8+COUNTIF(evidencija!$C8:$AE8,evidencija!$A$21)*8+COUNTIF(evidencija!$C8:$AE8,evidencija!$A$24)*8</f>
        <v>0</v>
      </c>
      <c r="E4" s="14">
        <f>COUNTIF(evidencija!$C8:$AE8,evidencija!$A$17)*8+COUNTIF(evidencija!$C8:AD8,evidencija!$A$22)*8+COUNTIF(evidencija!$C8:AD8,evidencija!$A$25)*8</f>
        <v>0</v>
      </c>
      <c r="F4" s="14">
        <f>COUNTIF(evidencija!$C8:$AE8,evidencija!$A$19)*8+G4</f>
        <v>0</v>
      </c>
      <c r="G4" s="14">
        <f>COUNTIF(evidencija!$C8:$AE8,evidencija!$A$20)*8+COUNTIF(evidencija!$C8:AD8,evidencija!$A$21)*8+COUNTIF(evidencija!$C8:AD8,evidencija!$A$22)*8</f>
        <v>0</v>
      </c>
      <c r="H4" s="14">
        <f>COUNTIF(evidencija!$C8:$AE8,evidencija!$A$23)*8+COUNTIF(evidencija!$C8:AD8,evidencija!$A$24)*8+COUNTIF(evidencija!$C8:AD8,evidencija!$A$25)*8</f>
        <v>0</v>
      </c>
      <c r="I4" s="14"/>
      <c r="J4" s="15">
        <f>COUNTIF(evidencija!$C8:AD8,evidencija!$A$29)*8</f>
        <v>0</v>
      </c>
      <c r="K4" s="15">
        <f>COUNTIF(evidencija!$C8:$AG8,evidencija!$A$30)*8</f>
        <v>0</v>
      </c>
      <c r="L4" s="15">
        <f>COUNTIF(evidencija!$C8:AD8,evidencija!$A$28)*8</f>
        <v>0</v>
      </c>
      <c r="M4" s="15">
        <f>COUNTIF(evidencija!C8:AD8,evidencija!$A$31)*8</f>
        <v>0</v>
      </c>
      <c r="N4" s="15"/>
      <c r="O4" s="14">
        <f>COUNTIF(evidencija!C8:AD8,"&gt;8")</f>
        <v>1</v>
      </c>
      <c r="P4" s="14">
        <f>C4+L4+M4+I4+J4+K4+O4</f>
        <v>1</v>
      </c>
    </row>
    <row r="5" spans="1:16" ht="12.75">
      <c r="A5" s="14" t="str">
        <f>evidencija!A9</f>
        <v>**********</v>
      </c>
      <c r="B5" s="14" t="str">
        <f>evidencija!B9</f>
        <v>Petrović Petar</v>
      </c>
      <c r="C5" s="14">
        <f>COUNTIF(evidencija!$C9:AD9,evidencija!$A$15)*8+D5+E5+COUNTIF(evidencija!$C9:AD9,evidencija!$A$20)*8+COUNTIF(evidencija!$C9:AD9,evidencija!$A$23)*8</f>
        <v>0</v>
      </c>
      <c r="D5" s="14">
        <f>COUNTIF(evidencija!$C9:$AE9,evidencija!$A$16)*8+COUNTIF(evidencija!$C9:$AE9,evidencija!$A$21)*8+COUNTIF(evidencija!$C9:$AE9,evidencija!$A$24)*8</f>
        <v>0</v>
      </c>
      <c r="E5" s="14">
        <f>COUNTIF(evidencija!$C9:$AE9,evidencija!$A$17)*8+COUNTIF(evidencija!$C9:AD9,evidencija!$A$22)*8+COUNTIF(evidencija!$C9:AD9,evidencija!$A$25)*8</f>
        <v>0</v>
      </c>
      <c r="F5" s="14">
        <f>COUNTIF(evidencija!$C9:$AE9,evidencija!$A$19)*8+G5</f>
        <v>0</v>
      </c>
      <c r="G5" s="14">
        <f>COUNTIF(evidencija!$C9:$AE9,evidencija!$A$20)*8+COUNTIF(evidencija!$C9:AD9,evidencija!$A$21)*8+COUNTIF(evidencija!$C9:AD9,evidencija!$A$22)*8</f>
        <v>0</v>
      </c>
      <c r="H5" s="14">
        <f>COUNTIF(evidencija!$C9:$AE9,evidencija!$A$23)*8+COUNTIF(evidencija!$C9:AD9,evidencija!$A$24)*8+COUNTIF(evidencija!$C9:AD9,evidencija!$A$25)*8</f>
        <v>0</v>
      </c>
      <c r="I5" s="14"/>
      <c r="J5" s="15">
        <f>COUNTIF(evidencija!$C9:AD9,evidencija!$A$29)*8</f>
        <v>0</v>
      </c>
      <c r="K5" s="15">
        <f>COUNTIF(evidencija!$C9:$AG9,evidencija!$A$30)*8</f>
        <v>0</v>
      </c>
      <c r="L5" s="15">
        <f>COUNTIF(evidencija!$C9:AD9,evidencija!$A$28)*8</f>
        <v>0</v>
      </c>
      <c r="M5" s="15">
        <f>COUNTIF(evidencija!C9:AD9,evidencija!$A$31)*8</f>
        <v>0</v>
      </c>
      <c r="N5" s="15"/>
      <c r="O5" s="14">
        <f>COUNTIF(evidencija!C9:AD9,"&gt;8")</f>
        <v>0</v>
      </c>
      <c r="P5" s="14">
        <f>C5+L5+M5+I5+J5+K5</f>
        <v>0</v>
      </c>
    </row>
    <row r="6" spans="1:16" ht="12.75">
      <c r="A6" s="14" t="str">
        <f>evidencija!A10</f>
        <v>**********</v>
      </c>
      <c r="B6" s="14" t="str">
        <f>evidencija!B10</f>
        <v>Lukić Luka</v>
      </c>
      <c r="C6" s="14">
        <f>COUNTIF(evidencija!$C10:AD10,evidencija!$A$15)*8+D6+E6+COUNTIF(evidencija!$C10:AD10,evidencija!$A$20)*8+COUNTIF(evidencija!$C10:AD10,evidencija!$A$23)*8</f>
        <v>0</v>
      </c>
      <c r="D6" s="14">
        <f>COUNTIF(evidencija!$C10:$AE10,evidencija!$A$16)*8+COUNTIF(evidencija!$C10:$AE10,evidencija!$A$21)*8+COUNTIF(evidencija!$C10:$AE10,evidencija!$A$24)*8</f>
        <v>0</v>
      </c>
      <c r="E6" s="14">
        <f>COUNTIF(evidencija!$C10:$AE10,evidencija!$A$17)*8+COUNTIF(evidencija!$C10:AD10,evidencija!$A$22)*8+COUNTIF(evidencija!$C10:AD10,evidencija!$A$25)*8</f>
        <v>0</v>
      </c>
      <c r="F6" s="14">
        <f>COUNTIF(evidencija!$C10:$AE10,evidencija!$A$19)*8+G6</f>
        <v>0</v>
      </c>
      <c r="G6" s="14">
        <f>COUNTIF(evidencija!$C10:$AE10,evidencija!$A$20)*8+COUNTIF(evidencija!$C10:AD10,evidencija!$A$21)*8+COUNTIF(evidencija!$C10:AD10,evidencija!$A$22)*8</f>
        <v>0</v>
      </c>
      <c r="H6" s="14">
        <f>COUNTIF(evidencija!$C10:$AE10,evidencija!$A$23)*8+COUNTIF(evidencija!$C10:AD10,evidencija!$A$24)*8+COUNTIF(evidencija!$C10:AD10,evidencija!$A$25)*8</f>
        <v>0</v>
      </c>
      <c r="I6" s="14"/>
      <c r="J6" s="15">
        <f>COUNTIF(evidencija!$C10:AD10,evidencija!$A$29)*8</f>
        <v>0</v>
      </c>
      <c r="K6" s="15">
        <f>COUNTIF(evidencija!$C10:$AG10,evidencija!$A$30)*8</f>
        <v>0</v>
      </c>
      <c r="L6" s="15">
        <f>COUNTIF(evidencija!$C10:AD10,evidencija!$A$28)*8</f>
        <v>0</v>
      </c>
      <c r="M6" s="15">
        <f>COUNTIF(evidencija!C10:AD10,evidencija!$A$31)*8</f>
        <v>0</v>
      </c>
      <c r="N6" s="15"/>
      <c r="O6" s="14">
        <f>COUNTIF(evidencija!C10:AD10,"&gt;8")</f>
        <v>0</v>
      </c>
      <c r="P6" s="14">
        <f>C6+L6+M6+I6+J6+K6</f>
        <v>0</v>
      </c>
    </row>
    <row r="7" spans="1:16" ht="12.75">
      <c r="A7" s="14">
        <f>evidencija!A11</f>
        <v>0</v>
      </c>
      <c r="B7" s="14">
        <f>evidencija!B11</f>
        <v>0</v>
      </c>
      <c r="C7" s="14">
        <f>COUNTIF(evidencija!$C11:AD11,evidencija!$A$15)*8+D7+E7+COUNTIF(evidencija!$C11:AD11,evidencija!$A$20)*8+COUNTIF(evidencija!$C11:AD11,evidencija!$A$23)*8</f>
        <v>0</v>
      </c>
      <c r="D7" s="14">
        <f>COUNTIF(evidencija!$C11:$AE11,evidencija!$A$16)*8+COUNTIF(evidencija!$C11:$AE11,evidencija!$A$21)*8+COUNTIF(evidencija!$C11:$AE11,evidencija!$A$24)*8</f>
        <v>0</v>
      </c>
      <c r="E7" s="14">
        <f>COUNTIF(evidencija!$C11:$AE11,evidencija!$A$17)*8+COUNTIF(evidencija!$C11:AD11,evidencija!$A$22)*8+COUNTIF(evidencija!$C11:AD11,evidencija!$A$25)*8</f>
        <v>0</v>
      </c>
      <c r="F7" s="14">
        <f>COUNTIF(evidencija!$C11:$AE11,evidencija!$A$19)*8+G7</f>
        <v>0</v>
      </c>
      <c r="G7" s="14">
        <f>COUNTIF(evidencija!$C11:$AE11,evidencija!$A$20)*8+COUNTIF(evidencija!$C11:AD11,evidencija!$A$21)*8+COUNTIF(evidencija!$C11:AD11,evidencija!$A$22)*8</f>
        <v>0</v>
      </c>
      <c r="H7" s="14">
        <f>COUNTIF(evidencija!$C11:$AE11,evidencija!$A$23)*8+COUNTIF(evidencija!$C11:AD11,evidencija!$A$24)*8+COUNTIF(evidencija!$C11:AD11,evidencija!$A$25)*8</f>
        <v>0</v>
      </c>
      <c r="I7" s="14"/>
      <c r="J7" s="15">
        <f>COUNTIF(evidencija!$C11:AD11,evidencija!$A$29)*8</f>
        <v>0</v>
      </c>
      <c r="K7" s="15">
        <f>COUNTIF(evidencija!$C11:$AG11,evidencija!$A$30)*8</f>
        <v>0</v>
      </c>
      <c r="L7" s="15">
        <f>COUNTIF(evidencija!$C11:AD11,evidencija!$A$28)*8</f>
        <v>0</v>
      </c>
      <c r="M7" s="15">
        <f>COUNTIF(evidencija!C11:AD11,evidencija!$A$31)*8</f>
        <v>0</v>
      </c>
      <c r="N7" s="15"/>
      <c r="O7" s="14">
        <f>COUNTIF(evidencija!C11:AD11,"&gt;8")</f>
        <v>0</v>
      </c>
      <c r="P7" s="14">
        <f>C7+L7+M7+I7+J7+K7</f>
        <v>0</v>
      </c>
    </row>
    <row r="9" spans="7:9" ht="54.75" customHeight="1">
      <c r="G9" s="10"/>
      <c r="H9" s="10"/>
      <c r="I9" s="10"/>
    </row>
  </sheetData>
  <mergeCells count="16">
    <mergeCell ref="P1:P2"/>
    <mergeCell ref="N1:N2"/>
    <mergeCell ref="K1:K2"/>
    <mergeCell ref="O1:O2"/>
    <mergeCell ref="L1:L2"/>
    <mergeCell ref="M1:M2"/>
    <mergeCell ref="I1:I2"/>
    <mergeCell ref="J1:J2"/>
    <mergeCell ref="A1:A2"/>
    <mergeCell ref="B1:B2"/>
    <mergeCell ref="C1:C2"/>
    <mergeCell ref="D1:D2"/>
    <mergeCell ref="E1:E2"/>
    <mergeCell ref="F1:F2"/>
    <mergeCell ref="G1:G2"/>
    <mergeCell ref="H1:H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BZ37"/>
  <sheetViews>
    <sheetView workbookViewId="0" topLeftCell="A1">
      <selection activeCell="G32" sqref="G32"/>
    </sheetView>
  </sheetViews>
  <sheetFormatPr defaultColWidth="9.140625" defaultRowHeight="12.75"/>
  <cols>
    <col min="2" max="2" width="14.421875" style="0" customWidth="1"/>
    <col min="4" max="4" width="10.8515625" style="0" customWidth="1"/>
    <col min="5" max="5" width="8.8515625" style="0" customWidth="1"/>
    <col min="6" max="6" width="10.57421875" style="0" customWidth="1"/>
    <col min="8" max="8" width="10.28125" style="0" customWidth="1"/>
  </cols>
  <sheetData>
    <row r="1" spans="1:78" ht="21" customHeight="1">
      <c r="A1" s="31" t="str">
        <f>evidencija!A4</f>
        <v>Broj</v>
      </c>
      <c r="B1" s="31" t="str">
        <f>evidencija!B4</f>
        <v>Prezime i ime</v>
      </c>
      <c r="C1" s="35" t="s">
        <v>22</v>
      </c>
      <c r="D1" s="36"/>
      <c r="E1" s="37" t="s">
        <v>22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</row>
    <row r="2" spans="1:78" ht="21" customHeight="1">
      <c r="A2" s="31"/>
      <c r="B2" s="31"/>
      <c r="C2" s="23" t="s">
        <v>26</v>
      </c>
      <c r="D2" s="23" t="s">
        <v>27</v>
      </c>
      <c r="E2" s="3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</row>
    <row r="3" spans="1:5" ht="12.75">
      <c r="A3" s="14" t="str">
        <f>evidencija!A7</f>
        <v>**********</v>
      </c>
      <c r="B3" s="14" t="str">
        <f>evidencija!B7</f>
        <v>Mirković Mirko </v>
      </c>
      <c r="C3" s="16">
        <f>IF(E3&gt;0,D3-(E3/8-1),"")</f>
      </c>
      <c r="D3" s="16">
        <f>IF(E3&gt;0,LOOKUP(evidencija!$A$29,evidencija!$C7:$AD7,MKalendar),"")</f>
      </c>
      <c r="E3" s="15">
        <f>COUNTIF(evidencija!$C7:AD7,evidencija!$A$29)*8</f>
        <v>0</v>
      </c>
    </row>
    <row r="4" spans="1:5" ht="12.75">
      <c r="A4" s="14" t="str">
        <f>evidencija!A8</f>
        <v>**********</v>
      </c>
      <c r="B4" s="14" t="str">
        <f>evidencija!B8</f>
        <v>Marković Marko</v>
      </c>
      <c r="C4" s="16">
        <f>IF(E4&gt;0,D4-(E4/8-1),"")</f>
      </c>
      <c r="D4" s="16">
        <f>IF(E4&gt;0,LOOKUP(evidencija!$A$29,evidencija!$C8:$AD8,MKalendar),"")</f>
      </c>
      <c r="E4" s="15">
        <f>COUNTIF(evidencija!$C8:AD8,evidencija!$A$29)*8</f>
        <v>0</v>
      </c>
    </row>
    <row r="5" spans="1:5" ht="12.75">
      <c r="A5" s="14" t="str">
        <f>evidencija!A9</f>
        <v>**********</v>
      </c>
      <c r="B5" s="14" t="str">
        <f>evidencija!B9</f>
        <v>Petrović Petar</v>
      </c>
      <c r="C5" s="16">
        <f>IF(E5&gt;0,D5-(E5/8-1),"")</f>
      </c>
      <c r="D5" s="16">
        <f>IF(E5&gt;0,LOOKUP(evidencija!$A$29,evidencija!$C9:$AD9,MKalendar),"")</f>
      </c>
      <c r="E5" s="15">
        <f>COUNTIF(evidencija!$C9:AD9,evidencija!$A$29)*8</f>
        <v>0</v>
      </c>
    </row>
    <row r="6" spans="1:5" ht="12.75">
      <c r="A6" s="14" t="str">
        <f>evidencija!A10</f>
        <v>**********</v>
      </c>
      <c r="B6" s="14" t="str">
        <f>evidencija!B10</f>
        <v>Lukić Luka</v>
      </c>
      <c r="C6" s="16">
        <f>IF(E6&gt;0,D6-(E6/8-1),"")</f>
      </c>
      <c r="D6" s="16">
        <f>IF(E6&gt;0,LOOKUP(evidencija!$A$29,evidencija!$C10:$AD10,MKalendar),"")</f>
      </c>
      <c r="E6" s="15">
        <f>COUNTIF(evidencija!$C10:AD10,evidencija!$A$29)*8</f>
        <v>0</v>
      </c>
    </row>
    <row r="7" spans="1:5" ht="12.75">
      <c r="A7" s="14">
        <f>evidencija!A11</f>
        <v>0</v>
      </c>
      <c r="B7" s="14">
        <f>evidencija!B11</f>
        <v>0</v>
      </c>
      <c r="C7" s="16">
        <f>IF(E7&gt;0,D7-(E7/8-1),"")</f>
      </c>
      <c r="D7" s="16">
        <f>IF(E7&gt;0,LOOKUP(evidencija!$A$29,evidencija!$C11:$AD11,MKalendar),"")</f>
      </c>
      <c r="E7" s="15">
        <f>COUNTIF(evidencija!$C11:AD11,evidencija!$A$29)*8</f>
        <v>0</v>
      </c>
    </row>
    <row r="9" ht="26.25" customHeight="1"/>
    <row r="10" spans="3:5" ht="12.75">
      <c r="C10" s="35" t="s">
        <v>23</v>
      </c>
      <c r="D10" s="36"/>
      <c r="E10" s="37" t="s">
        <v>23</v>
      </c>
    </row>
    <row r="11" spans="3:5" ht="12.75">
      <c r="C11" s="23" t="s">
        <v>26</v>
      </c>
      <c r="D11" s="23" t="s">
        <v>27</v>
      </c>
      <c r="E11" s="38"/>
    </row>
    <row r="12" spans="3:5" ht="12.75">
      <c r="C12" s="16">
        <f>IF(E12&gt;0,D12-(E12/8-1),"")</f>
      </c>
      <c r="D12" s="16">
        <f>IF(E12&gt;0,LOOKUP(evidencija!$A$30,evidencija!$C7:$AD7,MKalendar),"")</f>
      </c>
      <c r="E12" s="15">
        <f>COUNTIF(evidencija!$C7:$AG7,evidencija!$A$30)*8</f>
        <v>0</v>
      </c>
    </row>
    <row r="13" spans="3:5" ht="12.75">
      <c r="C13" s="16">
        <f>IF(E13&gt;0,D13-(E13/8-1),"")</f>
      </c>
      <c r="D13" s="16">
        <f>IF(E13&gt;0,LOOKUP(evidencija!$A$30,evidencija!$C8:$AD8,MKalendar),"")</f>
      </c>
      <c r="E13" s="15">
        <f>COUNTIF(evidencija!$C8:$AG8,evidencija!$A$30)*8</f>
        <v>0</v>
      </c>
    </row>
    <row r="14" spans="3:5" ht="12.75">
      <c r="C14" s="16">
        <f>IF(E14&gt;0,D14-(E14/8-1),"")</f>
      </c>
      <c r="D14" s="16">
        <f>IF(E14&gt;0,LOOKUP(evidencija!$A$30,evidencija!$C9:$AD9,MKalendar),"")</f>
      </c>
      <c r="E14" s="15">
        <f>COUNTIF(evidencija!$C9:$AG9,evidencija!$A$30)*8</f>
        <v>0</v>
      </c>
    </row>
    <row r="15" spans="3:5" ht="12.75">
      <c r="C15" s="16">
        <f>IF(E15&gt;0,D15-(E15/8-1),"")</f>
      </c>
      <c r="D15" s="16">
        <f>IF(E15&gt;0,LOOKUP(evidencija!$A$30,evidencija!$C10:$AD10,MKalendar),"")</f>
      </c>
      <c r="E15" s="15">
        <f>COUNTIF(evidencija!$C10:$AG10,evidencija!$A$30)*8</f>
        <v>0</v>
      </c>
    </row>
    <row r="16" spans="3:5" ht="12.75">
      <c r="C16" s="16">
        <f>IF(E16&gt;0,D16-(E16/8-1),"")</f>
      </c>
      <c r="D16" s="16">
        <f>IF(E16&gt;0,LOOKUP(evidencija!$A$30,evidencija!$C11:$AD11,MKalendar),"")</f>
      </c>
      <c r="E16" s="15">
        <f>COUNTIF(evidencija!$C11:$AG11,evidencija!$A$30)*8</f>
        <v>0</v>
      </c>
    </row>
    <row r="21" spans="3:5" ht="12.75">
      <c r="C21" s="34" t="s">
        <v>24</v>
      </c>
      <c r="D21" s="34"/>
      <c r="E21" s="34"/>
    </row>
    <row r="22" spans="3:5" ht="12.75">
      <c r="C22" s="24" t="s">
        <v>28</v>
      </c>
      <c r="D22" s="24" t="s">
        <v>27</v>
      </c>
      <c r="E22" s="24" t="s">
        <v>29</v>
      </c>
    </row>
    <row r="23" spans="3:5" ht="12.75">
      <c r="C23" s="16">
        <f>IF(E23&gt;0,D23-(E23/8-1),"")</f>
      </c>
      <c r="D23" s="16">
        <f>IF(E23&gt;0,LOOKUP(evidencija!$A$28,evidencija!$C7:$AD7,MKalendar),"")</f>
      </c>
      <c r="E23" s="15">
        <f>COUNTIF(evidencija!$C7:AD7,evidencija!$A$28)*8</f>
        <v>0</v>
      </c>
    </row>
    <row r="24" spans="3:5" ht="12.75">
      <c r="C24" s="16">
        <f>IF(E24&gt;0,D24-(E24/8-1),"")</f>
      </c>
      <c r="D24" s="16">
        <f>IF(E24&gt;0,LOOKUP(evidencija!$A$28,evidencija!$C8:$AD8,MKalendar),"")</f>
      </c>
      <c r="E24" s="15">
        <f>COUNTIF(evidencija!$C8:AD8,evidencija!$A$28)*8</f>
        <v>0</v>
      </c>
    </row>
    <row r="25" spans="3:5" ht="12.75">
      <c r="C25" s="16">
        <f>IF(E25&gt;0,D25-(E25/8-1),"")</f>
      </c>
      <c r="D25" s="16">
        <f>IF(E25&gt;0,LOOKUP(evidencija!$A$28,evidencija!$C9:$AD9,MKalendar),"")</f>
      </c>
      <c r="E25" s="15">
        <f>COUNTIF(evidencija!$C9:AD9,evidencija!$A$28)*8</f>
        <v>0</v>
      </c>
    </row>
    <row r="26" spans="3:5" ht="12.75">
      <c r="C26" s="16">
        <f>IF(E26&gt;0,D26-(E26/8-1),"")</f>
      </c>
      <c r="D26" s="16">
        <f>IF(E26&gt;0,LOOKUP(evidencija!$A$28,evidencija!$C10:$AD10,MKalendar),"")</f>
      </c>
      <c r="E26" s="15">
        <f>COUNTIF(evidencija!$C10:AD10,evidencija!$A$28)*8</f>
        <v>0</v>
      </c>
    </row>
    <row r="27" spans="3:5" ht="12.75">
      <c r="C27" s="16">
        <f>IF(E27&gt;0,D27-(E27/8-1),"")</f>
      </c>
      <c r="D27" s="16">
        <f>IF(E27&gt;0,LOOKUP(evidencija!$A$28,evidencija!$C11:$AD11,MKalendar),"")</f>
      </c>
      <c r="E27" s="15">
        <f>COUNTIF(evidencija!$C11:AD11,evidencija!$A$28)*8</f>
        <v>0</v>
      </c>
    </row>
    <row r="31" spans="3:5" ht="12.75">
      <c r="C31" s="34" t="s">
        <v>12</v>
      </c>
      <c r="D31" s="34"/>
      <c r="E31" s="34"/>
    </row>
    <row r="32" spans="3:5" ht="12.75">
      <c r="C32" s="24" t="s">
        <v>28</v>
      </c>
      <c r="D32" s="24" t="s">
        <v>27</v>
      </c>
      <c r="E32" s="24" t="s">
        <v>29</v>
      </c>
    </row>
    <row r="33" spans="3:5" ht="12.75">
      <c r="C33" s="16">
        <f>IF(E33&gt;0,D33-(E33/8-1),"")</f>
      </c>
      <c r="D33" s="16">
        <f>IF(E33&gt;0,LOOKUP(evidencija!$A$31,evidencija!$C7:$AD7,MKalendar),"")</f>
      </c>
      <c r="E33" s="15">
        <f>COUNTIF(evidencija!C7:AD7,evidencija!$A$31)*8</f>
        <v>0</v>
      </c>
    </row>
    <row r="34" spans="3:5" ht="12.75">
      <c r="C34" s="16">
        <f>IF(E34&gt;0,D34-(E34/8-1),"")</f>
      </c>
      <c r="D34" s="16">
        <f>IF(E34&gt;0,LOOKUP(evidencija!$A$31,evidencija!$C8:$AD8,MKalendar),"")</f>
      </c>
      <c r="E34" s="15">
        <f>COUNTIF(evidencija!C8:AD8,evidencija!$A$31)*8</f>
        <v>0</v>
      </c>
    </row>
    <row r="35" spans="3:5" ht="12.75">
      <c r="C35" s="16">
        <f>IF(E35&gt;0,D35-(E35/8-1),"")</f>
      </c>
      <c r="D35" s="16">
        <f>IF(E35&gt;0,LOOKUP(evidencija!$A$31,evidencija!$C9:$AD9,MKalendar),"")</f>
      </c>
      <c r="E35" s="15">
        <f>COUNTIF(evidencija!C9:AD9,evidencija!$A$31)*8</f>
        <v>0</v>
      </c>
    </row>
    <row r="36" spans="3:5" ht="12.75">
      <c r="C36" s="16">
        <f>IF(E36&gt;0,D36-(E36/8-1),"")</f>
      </c>
      <c r="D36" s="16">
        <f>IF(E36&gt;0,LOOKUP(evidencija!$A$31,evidencija!$C10:$AD10,MKalendar),"")</f>
      </c>
      <c r="E36" s="15">
        <f>COUNTIF(evidencija!C10:AD10,evidencija!$A$31)*8</f>
        <v>0</v>
      </c>
    </row>
    <row r="37" spans="3:5" ht="12.75">
      <c r="C37" s="16">
        <f>IF(E37&gt;0,D37-(E37/8-1),"")</f>
      </c>
      <c r="D37" s="16">
        <f>IF(E37&gt;0,LOOKUP(evidencija!$A$31,evidencija!$C11:$AD11,MKalendar),"")</f>
      </c>
      <c r="E37" s="15">
        <f>COUNTIF(evidencija!C11:AD11,evidencija!$A$31)*8</f>
        <v>0</v>
      </c>
    </row>
  </sheetData>
  <mergeCells count="8">
    <mergeCell ref="A1:A2"/>
    <mergeCell ref="B1:B2"/>
    <mergeCell ref="E10:E11"/>
    <mergeCell ref="C21:E21"/>
    <mergeCell ref="C31:E31"/>
    <mergeCell ref="C1:D1"/>
    <mergeCell ref="E1:E2"/>
    <mergeCell ref="C10:D10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 i Tata</dc:creator>
  <cp:keywords/>
  <dc:description/>
  <cp:lastModifiedBy>Mama i Tata</cp:lastModifiedBy>
  <dcterms:created xsi:type="dcterms:W3CDTF">2007-02-15T18:17:21Z</dcterms:created>
  <dcterms:modified xsi:type="dcterms:W3CDTF">2007-02-22T21:13:14Z</dcterms:modified>
  <cp:category/>
  <cp:version/>
  <cp:contentType/>
  <cp:contentStatus/>
</cp:coreProperties>
</file>