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015" windowHeight="8895" activeTab="2"/>
  </bookViews>
  <sheets>
    <sheet name="Pom" sheetId="1" r:id="rId1"/>
    <sheet name="Rezultati" sheetId="2" r:id="rId2"/>
    <sheet name="Tabela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<sst xmlns="http://schemas.openxmlformats.org/spreadsheetml/2006/main" count="31" uniqueCount="24">
  <si>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Domaci</t>
  </si>
  <si>
    <t xml:space="preserve">Gosti </t>
  </si>
  <si>
    <t>Rezultat</t>
  </si>
  <si>
    <t>Primljeno</t>
  </si>
  <si>
    <t xml:space="preserve">Dato </t>
  </si>
  <si>
    <t>BodovaDomaci</t>
  </si>
  <si>
    <t>Bodova Gosti</t>
  </si>
  <si>
    <t>Tim</t>
  </si>
  <si>
    <t>Utakmica</t>
  </si>
  <si>
    <t xml:space="preserve">Bodova </t>
  </si>
  <si>
    <t>Tim1</t>
  </si>
  <si>
    <t>Tim2</t>
  </si>
  <si>
    <t>Tim4</t>
  </si>
  <si>
    <t>Tim3</t>
  </si>
  <si>
    <t>Mesto na tabeli</t>
  </si>
  <si>
    <t>Gol Razlika</t>
  </si>
  <si>
    <t>Dato Golova</t>
  </si>
  <si>
    <t>Primljeno Golova</t>
  </si>
  <si>
    <t>2:0</t>
  </si>
  <si>
    <t>0:1</t>
  </si>
  <si>
    <t>1:1</t>
  </si>
  <si>
    <t>Kriterijum</t>
  </si>
  <si>
    <t xml:space="preserve">Pozicija </t>
  </si>
  <si>
    <t>Bodova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</si>
</sst>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33" borderId="0" xfId="0" applyFill="1" applyAlignment="1">
      <alignment/>
    </xf>
    <xf numFmtId="20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3" sqref="A3"/>
    </sheetView>
  </sheetViews>
  <sheetFormatPr defaultColWidth="9.140625" defaultRowHeight="15"/>
  <cols>
    <col min="2" max="2" width="11.421875" style="0" customWidth="1"/>
    <col min="3" max="4" width="12.57421875" style="0" customWidth="1"/>
    <col min="5" max="6" width="13.8515625" style="0" customWidth="1"/>
    <col min="7" max="8" width="12.140625" style="0" customWidth="1"/>
  </cols>
  <sheetData>
    <row r="1" spans="1:8" ht="15">
      <c r="A1" s="2" t="s">
        <v>14</v>
      </c>
      <c r="B1" s="2" t="s">
        <v>7</v>
      </c>
      <c r="C1" s="2" t="s">
        <v>8</v>
      </c>
      <c r="D1" s="2" t="s">
        <v>16</v>
      </c>
      <c r="E1" s="2" t="s">
        <v>17</v>
      </c>
      <c r="F1" s="2" t="s">
        <v>15</v>
      </c>
      <c r="G1" s="2" t="s">
        <v>9</v>
      </c>
      <c r="H1" s="2" t="s">
        <v>21</v>
      </c>
    </row>
    <row r="2" spans="1:8" ht="15">
      <c r="A2">
        <f>RANK(H2,$H$2:$H$5)</f>
        <v>1</v>
      </c>
      <c r="B2" t="s">
        <v>10</v>
      </c>
      <c r="C2">
        <f>COUNTIF(Rezultati!A:A,Pom!B2)+COUNTIF(Rezultati!B:B,Pom!B2)</f>
        <v>2</v>
      </c>
      <c r="D2">
        <f>D7</f>
        <v>0</v>
      </c>
      <c r="E2">
        <f>SUMIF(Rezultati!A:A,Pom!B2,Rezultati!E:E)+SUMIF(Rezultati!B:B,Pom!B2,Rezultati!D:D)</f>
        <v>1</v>
      </c>
      <c r="F2">
        <f>D2-E2</f>
        <v>-1</v>
      </c>
      <c r="G2">
        <f>SUMIF(Rezultati!A:A,Pom!B2,Rezultati!F:F)+SUMIF(Rezultati!B:B,Pom!B2,Rezultati!G:G)</f>
        <v>4</v>
      </c>
      <c r="H2">
        <f>G2+F2/10+D2/100</f>
        <v>3.9</v>
      </c>
    </row>
    <row r="3" spans="1:8" ht="15">
      <c r="A3">
        <f>RANK(H3,$H$2:$H$5)</f>
        <v>4</v>
      </c>
      <c r="B3" t="s">
        <v>11</v>
      </c>
      <c r="C3">
        <f>COUNTIF(Rezultati!A:A,Pom!B3)+COUNTIF(Rezultati!B:B,Pom!B3)</f>
        <v>1</v>
      </c>
      <c r="D3">
        <f>SUMIF(Rezultati!A:A,Pom!B3,Rezultati!D:D)+SUMIF(Rezultati!B:B,Pom!B3,Rezultati!E:E)</f>
        <v>0</v>
      </c>
      <c r="E3">
        <f>SUMIF(Rezultati!A:A,Pom!B3,Rezultati!E:E)+SUMIF(Rezultati!B:B,Pom!B3,Rezultati!D:D)</f>
        <v>2</v>
      </c>
      <c r="F3">
        <f>D3-E3</f>
        <v>-2</v>
      </c>
      <c r="G3">
        <f>SUMIF(Rezultati!A:A,Pom!B3,Rezultati!F:F)+SUMIF(Rezultati!B:B,Pom!B3,Rezultati!G:G)</f>
        <v>0</v>
      </c>
      <c r="H3">
        <f>G3+F3/10+D3/100</f>
        <v>-0.2</v>
      </c>
    </row>
    <row r="4" spans="1:8" ht="15">
      <c r="A4">
        <f>RANK(H4,$H$2:$H$5)</f>
        <v>3</v>
      </c>
      <c r="B4" t="s">
        <v>13</v>
      </c>
      <c r="C4">
        <f>COUNTIF(Rezultati!A:A,Pom!B4)+COUNTIF(Rezultati!B:B,Pom!B4)</f>
        <v>2</v>
      </c>
      <c r="D4">
        <f>SUMIF(Rezultati!A:A,Pom!B4,Rezultati!D:D)+SUMIF(Rezultati!B:B,Pom!B4,Rezultati!E:E)</f>
        <v>1</v>
      </c>
      <c r="E4">
        <f>SUMIF(Rezultati!A:A,Pom!B4,Rezultati!E:E)+SUMIF(Rezultati!B:B,Pom!B4,Rezultati!D:D)</f>
        <v>2</v>
      </c>
      <c r="F4">
        <f>D4-E4</f>
        <v>-1</v>
      </c>
      <c r="G4">
        <f>SUMIF(Rezultati!A:A,Pom!B4,Rezultati!F:F)+SUMIF(Rezultati!B:B,Pom!B4,Rezultati!G:G)</f>
        <v>1</v>
      </c>
      <c r="H4">
        <f>G4+F4/10+D4/100</f>
        <v>0.91</v>
      </c>
    </row>
    <row r="5" spans="1:8" ht="15">
      <c r="A5">
        <f>RANK(H5,$H$2:$H$5)</f>
        <v>2</v>
      </c>
      <c r="B5" t="s">
        <v>12</v>
      </c>
      <c r="C5">
        <f>COUNTIF(Rezultati!A:A,Pom!B5)+COUNTIF(Rezultati!B:B,Pom!B5)</f>
        <v>1</v>
      </c>
      <c r="D5">
        <f>SUMIF(Rezultati!A:A,Pom!B5,Rezultati!D:D)+SUMIF(Rezultati!B:B,Pom!B5,Rezultati!E:E)</f>
        <v>1</v>
      </c>
      <c r="E5">
        <f>SUMIF(Rezultati!A:A,Pom!B5,Rezultati!E:E)+SUMIF(Rezultati!B:B,Pom!B5,Rezultati!D:D)</f>
        <v>0</v>
      </c>
      <c r="F5">
        <f>D5-E5</f>
        <v>1</v>
      </c>
      <c r="G5">
        <f>SUMIF(Rezultati!A:A,Pom!B5,Rezultati!F:F)+SUMIF(Rezultati!B:B,Pom!B5,Rezultati!G:G)</f>
        <v>3</v>
      </c>
      <c r="H5">
        <f>G5+F5/10+D5/100</f>
        <v>3.11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0.140625" style="0" customWidth="1"/>
    <col min="2" max="2" width="10.57421875" style="0" customWidth="1"/>
    <col min="5" max="5" width="11.00390625" style="0" customWidth="1"/>
    <col min="6" max="6" width="13.8515625" style="0" customWidth="1"/>
    <col min="7" max="7" width="13.421875" style="0" customWidth="1"/>
  </cols>
  <sheetData>
    <row r="1" spans="1:7" ht="1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  <c r="G1" t="s">
        <v>6</v>
      </c>
    </row>
    <row r="2" spans="1:7" ht="15">
      <c r="A2" t="s">
        <v>10</v>
      </c>
      <c r="B2" t="s">
        <v>11</v>
      </c>
      <c r="C2" s="3" t="s">
        <v>18</v>
      </c>
      <c r="D2">
        <f>VALUE(LEFT(C2,FIND(":",C2)-1))</f>
        <v>2</v>
      </c>
      <c r="E2">
        <f>VALUE(RIGHT(C2,LEN(C2)-FIND(":",C2)))</f>
        <v>0</v>
      </c>
      <c r="F2">
        <f>IF(D2&gt;E2,3,IF(D2=E2,1,0))</f>
        <v>3</v>
      </c>
      <c r="G2">
        <f>IF(D2&gt;E2,0,IF(D2=E2,1,3))</f>
        <v>0</v>
      </c>
    </row>
    <row r="3" spans="1:7" ht="15">
      <c r="A3" t="s">
        <v>13</v>
      </c>
      <c r="B3" t="s">
        <v>12</v>
      </c>
      <c r="C3" s="4" t="s">
        <v>19</v>
      </c>
      <c r="D3">
        <f>VALUE(LEFT(C3,FIND(":",C3)-1))</f>
        <v>0</v>
      </c>
      <c r="E3">
        <f>VALUE(RIGHT(C3,LEN(C3)-FIND(":",C3)))</f>
        <v>1</v>
      </c>
      <c r="F3">
        <f>IF(D3&gt;E3,3,IF(D3=E3,1,0))</f>
        <v>0</v>
      </c>
      <c r="G3">
        <f>IF(D3&gt;E3,0,IF(D3=E3,1,3))</f>
        <v>3</v>
      </c>
    </row>
    <row r="4" spans="1:7" ht="15">
      <c r="A4" t="s">
        <v>10</v>
      </c>
      <c r="B4" t="s">
        <v>13</v>
      </c>
      <c r="C4" s="1" t="s">
        <v>20</v>
      </c>
      <c r="D4">
        <f>VALUE(LEFT(C4,FIND(":",C4)-1))</f>
        <v>1</v>
      </c>
      <c r="E4">
        <f>VALUE(RIGHT(C4,LEN(C4)-FIND(":",C4)))</f>
        <v>1</v>
      </c>
      <c r="F4">
        <f>IF(D4&gt;E4,3,IF(D4=E4,1,0))</f>
        <v>1</v>
      </c>
      <c r="G4">
        <f>IF(D4&gt;E4,0,IF(D4=E4,1,3))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.8515625" style="0" customWidth="1"/>
    <col min="2" max="2" width="16.7109375" style="0" customWidth="1"/>
    <col min="3" max="3" width="10.00390625" style="0" customWidth="1"/>
  </cols>
  <sheetData>
    <row r="1" spans="1:3" ht="15">
      <c r="A1" s="5" t="s">
        <v>22</v>
      </c>
      <c r="B1" s="5" t="s">
        <v>7</v>
      </c>
      <c r="C1" s="5" t="s">
        <v>23</v>
      </c>
    </row>
    <row r="2" spans="1:3" ht="15">
      <c r="A2">
        <v>1</v>
      </c>
      <c r="B2" t="str">
        <f>VLOOKUP($A2,Pom!$A$2:$H$5,2,FALSE)</f>
        <v>Tim1</v>
      </c>
      <c r="C2">
        <f>VLOOKUP($A2,Pom!$A$2:$H$5,7,FALSE)</f>
        <v>4</v>
      </c>
    </row>
    <row r="3" spans="1:3" ht="15">
      <c r="A3">
        <v>2</v>
      </c>
      <c r="B3" t="str">
        <f>VLOOKUP($A3,Pom!$A$2:$H$5,2,FALSE)</f>
        <v>Tim4</v>
      </c>
      <c r="C3">
        <f>VLOOKUP($A3,Pom!$A$2:$H$5,7,FALSE)</f>
        <v>3</v>
      </c>
    </row>
    <row r="4" spans="1:3" ht="15">
      <c r="A4">
        <v>3</v>
      </c>
      <c r="B4" t="str">
        <f>VLOOKUP($A4,Pom!$A$2:$H$5,2,FALSE)</f>
        <v>Tim3</v>
      </c>
      <c r="C4">
        <f>VLOOKUP($A4,Pom!$A$2:$H$5,7,FALSE)</f>
        <v>1</v>
      </c>
    </row>
    <row r="5" spans="1:3" ht="15">
      <c r="A5">
        <v>4</v>
      </c>
      <c r="B5" t="str">
        <f>VLOOKUP($A5,Pom!$A$2:$H$5,2,FALSE)</f>
        <v>Tim2</v>
      </c>
      <c r="C5">
        <f>VLOOKUP($A5,Pom!$A$2:$H$5,7,FALSE)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2006-12-25T07:28:34Z</dcterms:created>
  <dcterms:modified xsi:type="dcterms:W3CDTF">2006-12-26T08:11:06Z</dcterms:modified>
  <cp:category/>
  <cp:version/>
  <cp:contentType/>
  <cp:contentStatus/>
</cp:coreProperties>
</file>