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30" windowHeight="4815" activeTab="0"/>
  </bookViews>
  <sheets>
    <sheet name="Melodija" sheetId="1" r:id="rId1"/>
    <sheet name="Melodija2" sheetId="2" r:id="rId2"/>
    <sheet name="Sheet3" sheetId="3" r:id="rId3"/>
  </sheets>
  <definedNames>
    <definedName name="CENE">'Melodija'!$A$4:$C$11</definedName>
    <definedName name="marza">'Melodija'!$A$2</definedName>
    <definedName name="PODACI">'Melodija'!$E$1:$J$12</definedName>
    <definedName name="PROCENAT">'Melodija'!$A$1:$B$2</definedName>
    <definedName name="rabat">'Melodija'!$B$2</definedName>
  </definedNames>
  <calcPr fullCalcOnLoad="1"/>
</workbook>
</file>

<file path=xl/comments1.xml><?xml version="1.0" encoding="utf-8"?>
<comments xmlns="http://schemas.openxmlformats.org/spreadsheetml/2006/main">
  <authors>
    <author>Master&amp;Commander</author>
  </authors>
  <commentList>
    <comment ref="G12" authorId="0">
      <text>
        <r>
          <rPr>
            <b/>
            <sz val="8"/>
            <rFont val="Tahoma"/>
            <family val="0"/>
          </rPr>
          <t>Master&amp;Commander:</t>
        </r>
        <r>
          <rPr>
            <sz val="8"/>
            <rFont val="Tahoma"/>
            <family val="0"/>
          </rPr>
          <t xml:space="preserve">
posetila nas finansijska policija dva puta
</t>
        </r>
      </text>
    </comment>
    <comment ref="J12" authorId="0">
      <text>
        <r>
          <rPr>
            <b/>
            <sz val="8"/>
            <rFont val="Tahoma"/>
            <family val="0"/>
          </rPr>
          <t>Master&amp;Commander:</t>
        </r>
        <r>
          <rPr>
            <sz val="8"/>
            <rFont val="Tahoma"/>
            <family val="0"/>
          </rPr>
          <t xml:space="preserve">
finansijska nista nije nasla radimo po zakonu :P</t>
        </r>
      </text>
    </comment>
  </commentList>
</comments>
</file>

<file path=xl/comments2.xml><?xml version="1.0" encoding="utf-8"?>
<comments xmlns="http://schemas.openxmlformats.org/spreadsheetml/2006/main">
  <authors>
    <author>Master&amp;Commander</author>
  </authors>
  <commentList>
    <comment ref="G12" authorId="0">
      <text>
        <r>
          <rPr>
            <b/>
            <sz val="8"/>
            <rFont val="Tahoma"/>
            <family val="0"/>
          </rPr>
          <t>Master&amp;Commander:</t>
        </r>
        <r>
          <rPr>
            <sz val="8"/>
            <rFont val="Tahoma"/>
            <family val="0"/>
          </rPr>
          <t xml:space="preserve">
posetila nas finansijska policija dva puta
</t>
        </r>
      </text>
    </comment>
    <comment ref="J12" authorId="0">
      <text>
        <r>
          <rPr>
            <b/>
            <sz val="8"/>
            <rFont val="Tahoma"/>
            <family val="0"/>
          </rPr>
          <t>Master&amp;Commander:</t>
        </r>
        <r>
          <rPr>
            <sz val="8"/>
            <rFont val="Tahoma"/>
            <family val="0"/>
          </rPr>
          <t xml:space="preserve">
finansijska nista nije nasla radimo po zakonu :P</t>
        </r>
      </text>
    </comment>
  </commentList>
</comments>
</file>

<file path=xl/sharedStrings.xml><?xml version="1.0" encoding="utf-8"?>
<sst xmlns="http://schemas.openxmlformats.org/spreadsheetml/2006/main" count="48" uniqueCount="21">
  <si>
    <t>marza</t>
  </si>
  <si>
    <t>rabat</t>
  </si>
  <si>
    <t>Artikal</t>
  </si>
  <si>
    <t>nab cena</t>
  </si>
  <si>
    <t>prod cena</t>
  </si>
  <si>
    <t>traka60</t>
  </si>
  <si>
    <t>traka 90</t>
  </si>
  <si>
    <t>ploce D</t>
  </si>
  <si>
    <t>ploce S</t>
  </si>
  <si>
    <t>cd-mix</t>
  </si>
  <si>
    <t>cd-C</t>
  </si>
  <si>
    <t>cd-B</t>
  </si>
  <si>
    <t>DOBIT:</t>
  </si>
  <si>
    <t xml:space="preserve">prosecna </t>
  </si>
  <si>
    <t>dobit:</t>
  </si>
  <si>
    <t>PLAVA LAGUNA</t>
  </si>
  <si>
    <t>KON-TIKI STAR</t>
  </si>
  <si>
    <t>kolicina</t>
  </si>
  <si>
    <t>/kom/</t>
  </si>
  <si>
    <t>Prihod L</t>
  </si>
  <si>
    <t>Prihod 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</si>
</sst>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\t\r\a\k\a\ \6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9" fontId="0" fillId="3" borderId="0" xfId="0" applyNumberFormat="1" applyFill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" xfId="0" applyFont="1" applyBorder="1" applyAlignment="1">
      <alignment/>
    </xf>
    <xf numFmtId="0" fontId="2" fillId="0" borderId="17" xfId="0" applyFont="1" applyBorder="1" applyAlignment="1">
      <alignment/>
    </xf>
    <xf numFmtId="0" fontId="0" fillId="2" borderId="7" xfId="0" applyFill="1" applyBorder="1" applyAlignment="1">
      <alignment shrinkToFit="1"/>
    </xf>
    <xf numFmtId="0" fontId="0" fillId="2" borderId="8" xfId="0" applyFill="1" applyBorder="1" applyAlignment="1">
      <alignment shrinkToFit="1"/>
    </xf>
    <xf numFmtId="9" fontId="0" fillId="3" borderId="0" xfId="0" applyNumberFormat="1" applyFill="1" applyAlignment="1" applyProtection="1">
      <alignment/>
      <protection locked="0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3" borderId="7" xfId="0" applyFill="1" applyBorder="1" applyAlignment="1">
      <alignment horizontal="center" vertical="distributed" shrinkToFit="1"/>
    </xf>
    <xf numFmtId="0" fontId="0" fillId="0" borderId="8" xfId="0" applyBorder="1" applyAlignment="1">
      <alignment horizontal="center" vertical="distributed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Melodija!$G$4</c:f>
              <c:strCache>
                <c:ptCount val="1"/>
                <c:pt idx="0">
                  <c:v>Prihod 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Melodija!$A$5:$A$11</c:f>
              <c:strCache/>
            </c:strRef>
          </c:cat>
          <c:val>
            <c:numRef>
              <c:f>Melodija!$G$5:$G$11</c:f>
              <c:numCache/>
            </c:numRef>
          </c:val>
          <c:smooth val="1"/>
        </c:ser>
        <c:ser>
          <c:idx val="1"/>
          <c:order val="1"/>
          <c:tx>
            <c:strRef>
              <c:f>Melodija!$J$4</c:f>
              <c:strCache>
                <c:ptCount val="1"/>
                <c:pt idx="0">
                  <c:v>Prihod 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Melodija!$A$5:$A$11</c:f>
              <c:strCache/>
            </c:strRef>
          </c:cat>
          <c:val>
            <c:numRef>
              <c:f>Melodija!$J$5:$J$11</c:f>
              <c:numCache/>
            </c:numRef>
          </c:val>
          <c:smooth val="1"/>
        </c:ser>
        <c:axId val="8213583"/>
        <c:axId val="6813384"/>
      </c:lineChart>
      <c:catAx>
        <c:axId val="821358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none"/>
        <c:tickLblPos val="nextTo"/>
        <c:txPr>
          <a:bodyPr vert="horz" rot="-18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13384"/>
        <c:crosses val="autoZero"/>
        <c:auto val="0"/>
        <c:lblOffset val="100"/>
        <c:tickLblSkip val="1"/>
        <c:noMultiLvlLbl val="0"/>
      </c:catAx>
      <c:valAx>
        <c:axId val="68133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213583"/>
        <c:crossesAt val="1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16</xdr:row>
      <xdr:rowOff>123825</xdr:rowOff>
    </xdr:from>
    <xdr:to>
      <xdr:col>8</xdr:col>
      <xdr:colOff>142875</xdr:colOff>
      <xdr:row>33</xdr:row>
      <xdr:rowOff>66675</xdr:rowOff>
    </xdr:to>
    <xdr:graphicFrame>
      <xdr:nvGraphicFramePr>
        <xdr:cNvPr id="1" name="Chart 6"/>
        <xdr:cNvGraphicFramePr/>
      </xdr:nvGraphicFramePr>
      <xdr:xfrm>
        <a:off x="352425" y="29051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N16" sqref="N16"/>
    </sheetView>
  </sheetViews>
  <sheetFormatPr defaultColWidth="9.140625" defaultRowHeight="12.75"/>
  <sheetData>
    <row r="1" spans="1:9" ht="13.5" thickBot="1">
      <c r="A1" s="9" t="s">
        <v>0</v>
      </c>
      <c r="B1" s="9" t="s">
        <v>1</v>
      </c>
      <c r="F1" s="9" t="s">
        <v>12</v>
      </c>
      <c r="I1" s="9" t="s">
        <v>12</v>
      </c>
    </row>
    <row r="2" spans="1:10" ht="14.25" thickBot="1" thickTop="1">
      <c r="A2" s="27">
        <v>0.19</v>
      </c>
      <c r="B2" s="27">
        <v>0.08</v>
      </c>
      <c r="E2" s="28" t="s">
        <v>15</v>
      </c>
      <c r="F2" s="29"/>
      <c r="G2" s="30"/>
      <c r="H2" s="31" t="s">
        <v>16</v>
      </c>
      <c r="I2" s="31"/>
      <c r="J2" s="32"/>
    </row>
    <row r="3" spans="1:10" ht="13.5" thickBot="1">
      <c r="A3" s="2"/>
      <c r="B3" s="2"/>
      <c r="C3" s="2"/>
      <c r="D3" s="16"/>
      <c r="E3" s="19" t="s">
        <v>17</v>
      </c>
      <c r="F3" s="1"/>
      <c r="G3" s="1"/>
      <c r="H3" s="1" t="s">
        <v>17</v>
      </c>
      <c r="I3" s="1"/>
      <c r="J3" s="22"/>
    </row>
    <row r="4" spans="1:10" ht="14.25" thickBot="1" thickTop="1">
      <c r="A4" s="4" t="s">
        <v>2</v>
      </c>
      <c r="B4" s="4" t="s">
        <v>3</v>
      </c>
      <c r="C4" s="5" t="s">
        <v>4</v>
      </c>
      <c r="D4" s="16"/>
      <c r="E4" s="19" t="s">
        <v>18</v>
      </c>
      <c r="F4" s="1"/>
      <c r="G4" s="23" t="s">
        <v>19</v>
      </c>
      <c r="H4" s="1" t="s">
        <v>18</v>
      </c>
      <c r="I4" s="1"/>
      <c r="J4" s="24" t="s">
        <v>20</v>
      </c>
    </row>
    <row r="5" spans="1:10" ht="13.5" thickBot="1">
      <c r="A5" s="7" t="s">
        <v>5</v>
      </c>
      <c r="B5" s="1">
        <v>41</v>
      </c>
      <c r="C5" s="6">
        <f aca="true" t="shared" si="0" ref="C5:C11">VLOOKUP(A5,CENE,2,0)*(1+$A$2)</f>
        <v>48.79</v>
      </c>
      <c r="D5" s="16"/>
      <c r="E5" s="19">
        <v>6</v>
      </c>
      <c r="F5" s="1">
        <f>B5*E5</f>
        <v>246</v>
      </c>
      <c r="G5" s="1">
        <f>IF(E5&gt;20,E5*$C5*(1-$B$2),E5*$C5)</f>
        <v>292.74</v>
      </c>
      <c r="H5" s="1">
        <v>11</v>
      </c>
      <c r="I5" s="1">
        <f>B5*H5</f>
        <v>451</v>
      </c>
      <c r="J5" s="22">
        <f>IF(H5&gt;20,H5*$C5*(1-$B$2),H5*$C5)</f>
        <v>536.6899999999999</v>
      </c>
    </row>
    <row r="6" spans="1:10" ht="13.5" thickBot="1">
      <c r="A6" s="7" t="s">
        <v>6</v>
      </c>
      <c r="B6" s="1">
        <v>60</v>
      </c>
      <c r="C6" s="6">
        <f t="shared" si="0"/>
        <v>71.39999999999999</v>
      </c>
      <c r="D6" s="16"/>
      <c r="E6" s="19">
        <v>18</v>
      </c>
      <c r="F6" s="1">
        <f aca="true" t="shared" si="1" ref="F6:F11">B6*E6</f>
        <v>1080</v>
      </c>
      <c r="G6" s="1">
        <f aca="true" t="shared" si="2" ref="G6:G11">IF(E6&gt;20,E6*$C6*(1-$B$2),E6*$C6)</f>
        <v>1285.1999999999998</v>
      </c>
      <c r="H6" s="1">
        <v>19</v>
      </c>
      <c r="I6" s="1">
        <f aca="true" t="shared" si="3" ref="I6:I11">B6*H6</f>
        <v>1140</v>
      </c>
      <c r="J6" s="22">
        <f aca="true" t="shared" si="4" ref="J6:J11">IF(H6&gt;20,H6*$C6*(1-$B$2),H6*$C6)</f>
        <v>1356.6</v>
      </c>
    </row>
    <row r="7" spans="1:10" ht="13.5" thickBot="1">
      <c r="A7" s="7" t="s">
        <v>7</v>
      </c>
      <c r="B7" s="1">
        <v>57</v>
      </c>
      <c r="C7" s="6">
        <f t="shared" si="0"/>
        <v>67.83</v>
      </c>
      <c r="D7" s="16"/>
      <c r="E7" s="19">
        <v>29</v>
      </c>
      <c r="F7" s="1">
        <f t="shared" si="1"/>
        <v>1653</v>
      </c>
      <c r="G7" s="1">
        <f t="shared" si="2"/>
        <v>1809.7044</v>
      </c>
      <c r="H7" s="1">
        <v>9</v>
      </c>
      <c r="I7" s="1">
        <f t="shared" si="3"/>
        <v>513</v>
      </c>
      <c r="J7" s="22">
        <f t="shared" si="4"/>
        <v>610.47</v>
      </c>
    </row>
    <row r="8" spans="1:13" ht="13.5" thickBot="1">
      <c r="A8" s="7" t="s">
        <v>8</v>
      </c>
      <c r="B8" s="1">
        <v>81</v>
      </c>
      <c r="C8" s="6">
        <f t="shared" si="0"/>
        <v>96.39</v>
      </c>
      <c r="D8" s="16"/>
      <c r="E8" s="19">
        <v>39</v>
      </c>
      <c r="F8" s="1">
        <f t="shared" si="1"/>
        <v>3159</v>
      </c>
      <c r="G8" s="1">
        <f t="shared" si="2"/>
        <v>3458.4732000000004</v>
      </c>
      <c r="H8" s="1">
        <v>39</v>
      </c>
      <c r="I8" s="1">
        <f t="shared" si="3"/>
        <v>3159</v>
      </c>
      <c r="J8" s="22">
        <f t="shared" si="4"/>
        <v>3458.4732000000004</v>
      </c>
      <c r="M8" s="15"/>
    </row>
    <row r="9" spans="1:10" ht="13.5" thickBot="1">
      <c r="A9" s="7" t="s">
        <v>9</v>
      </c>
      <c r="B9" s="1">
        <v>111</v>
      </c>
      <c r="C9" s="6">
        <f t="shared" si="0"/>
        <v>132.09</v>
      </c>
      <c r="D9" s="16"/>
      <c r="E9" s="19">
        <v>17</v>
      </c>
      <c r="F9" s="1">
        <f t="shared" si="1"/>
        <v>1887</v>
      </c>
      <c r="G9" s="1">
        <f t="shared" si="2"/>
        <v>2245.53</v>
      </c>
      <c r="H9" s="1">
        <v>41</v>
      </c>
      <c r="I9" s="1">
        <f t="shared" si="3"/>
        <v>4551</v>
      </c>
      <c r="J9" s="22">
        <f t="shared" si="4"/>
        <v>4982.434800000001</v>
      </c>
    </row>
    <row r="10" spans="1:10" ht="13.5" thickBot="1">
      <c r="A10" s="7" t="s">
        <v>10</v>
      </c>
      <c r="B10" s="1">
        <v>176</v>
      </c>
      <c r="C10" s="6">
        <f t="shared" si="0"/>
        <v>209.44</v>
      </c>
      <c r="D10" s="16"/>
      <c r="E10" s="19">
        <v>5</v>
      </c>
      <c r="F10" s="1">
        <f t="shared" si="1"/>
        <v>880</v>
      </c>
      <c r="G10" s="1">
        <f t="shared" si="2"/>
        <v>1047.2</v>
      </c>
      <c r="H10" s="1">
        <v>57</v>
      </c>
      <c r="I10" s="1">
        <f t="shared" si="3"/>
        <v>10032</v>
      </c>
      <c r="J10" s="22">
        <f t="shared" si="4"/>
        <v>10983.0336</v>
      </c>
    </row>
    <row r="11" spans="1:10" ht="13.5" thickBot="1">
      <c r="A11" s="8" t="s">
        <v>11</v>
      </c>
      <c r="B11" s="3">
        <v>32</v>
      </c>
      <c r="C11" s="6">
        <f t="shared" si="0"/>
        <v>38.08</v>
      </c>
      <c r="D11" s="16"/>
      <c r="E11" s="20">
        <v>23</v>
      </c>
      <c r="F11" s="1">
        <f t="shared" si="1"/>
        <v>736</v>
      </c>
      <c r="G11" s="1">
        <f t="shared" si="2"/>
        <v>805.7728</v>
      </c>
      <c r="H11" s="21">
        <v>11</v>
      </c>
      <c r="I11" s="1">
        <f t="shared" si="3"/>
        <v>352</v>
      </c>
      <c r="J11" s="22">
        <f t="shared" si="4"/>
        <v>418.88</v>
      </c>
    </row>
    <row r="12" spans="5:10" ht="14.25" thickBot="1" thickTop="1">
      <c r="E12" s="17"/>
      <c r="F12" s="12">
        <f>SUM(F5:F11)</f>
        <v>9641</v>
      </c>
      <c r="G12" s="12">
        <f>SUM(G5:G11)</f>
        <v>10944.620400000002</v>
      </c>
      <c r="H12" s="18"/>
      <c r="I12" s="12">
        <f>SUM(I5:I11)</f>
        <v>20198</v>
      </c>
      <c r="J12" s="12">
        <f>SUM(J5:J11)</f>
        <v>22346.5816</v>
      </c>
    </row>
    <row r="13" ht="14.25" thickBot="1" thickTop="1"/>
    <row r="14" spans="8:9" ht="13.5" thickTop="1">
      <c r="H14" s="25" t="s">
        <v>13</v>
      </c>
      <c r="I14" s="33">
        <f>AVERAGE(G12-F12,J12-I12)</f>
        <v>1726.1010000000015</v>
      </c>
    </row>
    <row r="15" spans="8:9" ht="13.5" thickBot="1">
      <c r="H15" s="26" t="s">
        <v>14</v>
      </c>
      <c r="I15" s="34"/>
    </row>
    <row r="16" ht="13.5" thickTop="1"/>
  </sheetData>
  <sheetProtection password="C4F8" sheet="1" objects="1" scenarios="1"/>
  <mergeCells count="3">
    <mergeCell ref="E2:G2"/>
    <mergeCell ref="H2:J2"/>
    <mergeCell ref="I14:I15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5">
      <selection activeCell="K22" sqref="K22"/>
    </sheetView>
  </sheetViews>
  <sheetFormatPr defaultColWidth="9.140625" defaultRowHeight="12.75"/>
  <sheetData>
    <row r="1" spans="1:9" ht="13.5" thickBot="1">
      <c r="A1" s="9" t="s">
        <v>0</v>
      </c>
      <c r="B1" s="9" t="s">
        <v>1</v>
      </c>
      <c r="F1" s="9" t="s">
        <v>12</v>
      </c>
      <c r="I1" s="9" t="s">
        <v>12</v>
      </c>
    </row>
    <row r="2" spans="1:10" ht="14.25" thickBot="1" thickTop="1">
      <c r="A2" s="10">
        <v>0.19</v>
      </c>
      <c r="B2" s="10">
        <v>0.08</v>
      </c>
      <c r="E2" s="28" t="s">
        <v>15</v>
      </c>
      <c r="F2" s="29"/>
      <c r="G2" s="30"/>
      <c r="H2" s="31" t="s">
        <v>16</v>
      </c>
      <c r="I2" s="31"/>
      <c r="J2" s="32"/>
    </row>
    <row r="3" spans="1:10" ht="13.5" thickBot="1">
      <c r="A3" s="2"/>
      <c r="B3" s="2"/>
      <c r="C3" s="2"/>
      <c r="D3" s="16"/>
      <c r="E3" s="19" t="s">
        <v>17</v>
      </c>
      <c r="F3" s="1"/>
      <c r="G3" s="1"/>
      <c r="H3" s="1" t="s">
        <v>17</v>
      </c>
      <c r="I3" s="1"/>
      <c r="J3" s="22"/>
    </row>
    <row r="4" spans="1:10" ht="14.25" thickBot="1" thickTop="1">
      <c r="A4" s="4" t="s">
        <v>2</v>
      </c>
      <c r="B4" s="4" t="s">
        <v>3</v>
      </c>
      <c r="C4" s="5" t="s">
        <v>4</v>
      </c>
      <c r="D4" s="16"/>
      <c r="E4" s="19" t="s">
        <v>18</v>
      </c>
      <c r="F4" s="1"/>
      <c r="G4" s="23" t="s">
        <v>19</v>
      </c>
      <c r="H4" s="1" t="s">
        <v>18</v>
      </c>
      <c r="I4" s="1"/>
      <c r="J4" s="24" t="s">
        <v>20</v>
      </c>
    </row>
    <row r="5" spans="1:10" ht="13.5" thickBot="1">
      <c r="A5" s="7" t="s">
        <v>5</v>
      </c>
      <c r="B5" s="1">
        <v>41</v>
      </c>
      <c r="C5" s="6">
        <f aca="true" t="shared" si="0" ref="C5:C11">VLOOKUP(A5,CENE,2,0)*(1+marza)</f>
        <v>48.79</v>
      </c>
      <c r="D5" s="16"/>
      <c r="E5" s="19">
        <v>6</v>
      </c>
      <c r="F5" s="1">
        <f>B5*E5</f>
        <v>246</v>
      </c>
      <c r="G5" s="1">
        <f aca="true" t="shared" si="1" ref="G5:G11">IF(E5&gt;20,E5*$C5*(1-rabat),E5*$C5)</f>
        <v>292.74</v>
      </c>
      <c r="H5" s="1">
        <v>11</v>
      </c>
      <c r="I5" s="1">
        <f>B5*H5</f>
        <v>451</v>
      </c>
      <c r="J5" s="22">
        <f aca="true" t="shared" si="2" ref="J5:J11">IF(H5&gt;20,H5*$C5*(1-rabat),H5*$C5)</f>
        <v>536.6899999999999</v>
      </c>
    </row>
    <row r="6" spans="1:10" ht="13.5" thickBot="1">
      <c r="A6" s="7" t="s">
        <v>6</v>
      </c>
      <c r="B6" s="1">
        <v>60</v>
      </c>
      <c r="C6" s="6">
        <f t="shared" si="0"/>
        <v>71.39999999999999</v>
      </c>
      <c r="D6" s="16"/>
      <c r="E6" s="19">
        <v>18</v>
      </c>
      <c r="F6" s="1">
        <f aca="true" t="shared" si="3" ref="F6:F11">B6*E6</f>
        <v>1080</v>
      </c>
      <c r="G6" s="1">
        <f t="shared" si="1"/>
        <v>1285.1999999999998</v>
      </c>
      <c r="H6" s="1">
        <v>19</v>
      </c>
      <c r="I6" s="1">
        <f aca="true" t="shared" si="4" ref="I6:I11">B6*H6</f>
        <v>1140</v>
      </c>
      <c r="J6" s="22">
        <f t="shared" si="2"/>
        <v>1356.6</v>
      </c>
    </row>
    <row r="7" spans="1:10" ht="13.5" thickBot="1">
      <c r="A7" s="7" t="s">
        <v>7</v>
      </c>
      <c r="B7" s="1">
        <v>57</v>
      </c>
      <c r="C7" s="6">
        <f t="shared" si="0"/>
        <v>67.83</v>
      </c>
      <c r="D7" s="16"/>
      <c r="E7" s="19">
        <v>29</v>
      </c>
      <c r="F7" s="1">
        <f t="shared" si="3"/>
        <v>1653</v>
      </c>
      <c r="G7" s="1">
        <f t="shared" si="1"/>
        <v>1809.7044</v>
      </c>
      <c r="H7" s="1">
        <v>9</v>
      </c>
      <c r="I7" s="1">
        <f t="shared" si="4"/>
        <v>513</v>
      </c>
      <c r="J7" s="22">
        <f t="shared" si="2"/>
        <v>610.47</v>
      </c>
    </row>
    <row r="8" spans="1:10" ht="13.5" thickBot="1">
      <c r="A8" s="7" t="s">
        <v>8</v>
      </c>
      <c r="B8" s="1">
        <v>81</v>
      </c>
      <c r="C8" s="6">
        <f t="shared" si="0"/>
        <v>96.39</v>
      </c>
      <c r="D8" s="16"/>
      <c r="E8" s="19">
        <v>39</v>
      </c>
      <c r="F8" s="1">
        <f t="shared" si="3"/>
        <v>3159</v>
      </c>
      <c r="G8" s="1">
        <f t="shared" si="1"/>
        <v>3458.4732000000004</v>
      </c>
      <c r="H8" s="1">
        <v>39</v>
      </c>
      <c r="I8" s="1">
        <f t="shared" si="4"/>
        <v>3159</v>
      </c>
      <c r="J8" s="22">
        <f t="shared" si="2"/>
        <v>3458.4732000000004</v>
      </c>
    </row>
    <row r="9" spans="1:10" ht="13.5" thickBot="1">
      <c r="A9" s="7" t="s">
        <v>9</v>
      </c>
      <c r="B9" s="1">
        <v>111</v>
      </c>
      <c r="C9" s="6">
        <f t="shared" si="0"/>
        <v>132.09</v>
      </c>
      <c r="D9" s="16"/>
      <c r="E9" s="19">
        <v>17</v>
      </c>
      <c r="F9" s="1">
        <f t="shared" si="3"/>
        <v>1887</v>
      </c>
      <c r="G9" s="1">
        <f t="shared" si="1"/>
        <v>2245.53</v>
      </c>
      <c r="H9" s="1">
        <v>41</v>
      </c>
      <c r="I9" s="1">
        <f t="shared" si="4"/>
        <v>4551</v>
      </c>
      <c r="J9" s="22">
        <f t="shared" si="2"/>
        <v>4982.434800000001</v>
      </c>
    </row>
    <row r="10" spans="1:10" ht="13.5" thickBot="1">
      <c r="A10" s="7" t="s">
        <v>10</v>
      </c>
      <c r="B10" s="1">
        <v>176</v>
      </c>
      <c r="C10" s="6">
        <f t="shared" si="0"/>
        <v>209.44</v>
      </c>
      <c r="D10" s="16"/>
      <c r="E10" s="19">
        <v>5</v>
      </c>
      <c r="F10" s="1">
        <f t="shared" si="3"/>
        <v>880</v>
      </c>
      <c r="G10" s="1">
        <f t="shared" si="1"/>
        <v>1047.2</v>
      </c>
      <c r="H10" s="1">
        <v>57</v>
      </c>
      <c r="I10" s="1">
        <f t="shared" si="4"/>
        <v>10032</v>
      </c>
      <c r="J10" s="22">
        <f t="shared" si="2"/>
        <v>10983.0336</v>
      </c>
    </row>
    <row r="11" spans="1:10" ht="13.5" thickBot="1">
      <c r="A11" s="8" t="s">
        <v>11</v>
      </c>
      <c r="B11" s="3">
        <v>32</v>
      </c>
      <c r="C11" s="6">
        <f t="shared" si="0"/>
        <v>38.08</v>
      </c>
      <c r="D11" s="16"/>
      <c r="E11" s="20">
        <v>23</v>
      </c>
      <c r="F11" s="1">
        <f t="shared" si="3"/>
        <v>736</v>
      </c>
      <c r="G11" s="1">
        <f t="shared" si="1"/>
        <v>805.7728</v>
      </c>
      <c r="H11" s="21">
        <v>11</v>
      </c>
      <c r="I11" s="1">
        <f t="shared" si="4"/>
        <v>352</v>
      </c>
      <c r="J11" s="22">
        <f t="shared" si="2"/>
        <v>418.88</v>
      </c>
    </row>
    <row r="12" spans="5:10" ht="14.25" thickBot="1" thickTop="1">
      <c r="E12" s="17"/>
      <c r="F12" s="12">
        <f>SUM(F5:F11)</f>
        <v>9641</v>
      </c>
      <c r="G12" s="12">
        <f>SUM(G5:G11)</f>
        <v>10944.620400000002</v>
      </c>
      <c r="H12" s="18"/>
      <c r="I12" s="12">
        <f>SUM(I5:I11)</f>
        <v>20198</v>
      </c>
      <c r="J12" s="12">
        <f>SUM(J5:J11)</f>
        <v>22346.5816</v>
      </c>
    </row>
    <row r="13" ht="14.25" thickBot="1" thickTop="1"/>
    <row r="14" spans="8:9" ht="13.5" thickTop="1">
      <c r="H14" s="11" t="s">
        <v>13</v>
      </c>
      <c r="I14" s="13"/>
    </row>
    <row r="15" spans="8:9" ht="13.5" thickBot="1">
      <c r="H15" s="12" t="s">
        <v>14</v>
      </c>
      <c r="I15" s="14"/>
    </row>
    <row r="16" ht="13.5" thickTop="1"/>
  </sheetData>
  <mergeCells count="2">
    <mergeCell ref="E2:G2"/>
    <mergeCell ref="H2:J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Master&amp;Commander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Master&amp;Commander</dc:creator>
  <cp:keywords/>
  <dc:description/>
  <cp:lastModifiedBy>Master&amp;Commander</cp:lastModifiedBy>
  <dcterms:created xsi:type="dcterms:W3CDTF">2005-12-09T23:39:15Z</dcterms:created>
  <dcterms:modified xsi:type="dcterms:W3CDTF">2005-12-10T12:38:02Z</dcterms:modified>
  <cp:category/>
  <cp:version/>
  <cp:contentType/>
  <cp:contentStatus/>
</cp:coreProperties>
</file>