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a\Downloads\"/>
    </mc:Choice>
  </mc:AlternateContent>
  <bookViews>
    <workbookView xWindow="0" yWindow="0" windowWidth="25200" windowHeight="13140" activeTab="3"/>
  </bookViews>
  <sheets>
    <sheet name="BAZA" sheetId="1" r:id="rId1"/>
    <sheet name="Magacin" sheetId="6" r:id="rId2"/>
    <sheet name="Stanje" sheetId="7" r:id="rId3"/>
    <sheet name="Stanje2" sheetId="9" r:id="rId4"/>
  </sheets>
  <calcPr calcId="162913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7" l="1"/>
  <c r="I3" i="7"/>
  <c r="H2" i="7"/>
  <c r="H3" i="7"/>
  <c r="G3" i="7"/>
  <c r="G2" i="7"/>
  <c r="E2" i="7" l="1"/>
  <c r="D2" i="7"/>
  <c r="E3" i="7"/>
  <c r="D3" i="7"/>
  <c r="C3" i="7"/>
  <c r="B3" i="7"/>
  <c r="C2" i="7"/>
  <c r="B2" i="7"/>
  <c r="F2" i="6"/>
  <c r="F3" i="6"/>
  <c r="F4" i="6"/>
  <c r="F5" i="6"/>
  <c r="E2" i="6"/>
  <c r="E3" i="6"/>
  <c r="E4" i="6"/>
  <c r="E5" i="6"/>
  <c r="D2" i="6" l="1"/>
  <c r="D3" i="6"/>
  <c r="D4" i="6"/>
  <c r="D5" i="6"/>
  <c r="C2" i="6"/>
  <c r="C3" i="6"/>
  <c r="C4" i="6"/>
  <c r="C5" i="6"/>
</calcChain>
</file>

<file path=xl/sharedStrings.xml><?xml version="1.0" encoding="utf-8"?>
<sst xmlns="http://schemas.openxmlformats.org/spreadsheetml/2006/main" count="49" uniqueCount="19">
  <si>
    <t>NY</t>
  </si>
  <si>
    <t>REDNI BROJ</t>
  </si>
  <si>
    <t>KLIJENT</t>
  </si>
  <si>
    <t>ART</t>
  </si>
  <si>
    <t>JM</t>
  </si>
  <si>
    <t>1</t>
  </si>
  <si>
    <t>2</t>
  </si>
  <si>
    <t>3</t>
  </si>
  <si>
    <t>DATUM</t>
  </si>
  <si>
    <t>BOJA</t>
  </si>
  <si>
    <t>NALOG</t>
  </si>
  <si>
    <t>H&amp;M</t>
  </si>
  <si>
    <t>KOM</t>
  </si>
  <si>
    <t>Košulja</t>
  </si>
  <si>
    <t>CRNA</t>
  </si>
  <si>
    <t>BELA</t>
  </si>
  <si>
    <t>Ukupno 1</t>
  </si>
  <si>
    <t>Ukupno 2</t>
  </si>
  <si>
    <t>Ukupno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</si>
</sst>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A94C07"/>
      <color rgb="FFAE6802"/>
      <color rgb="FFAB40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edrag Jovanović" refreshedDate="43439.391975462961" createdVersion="6" refreshedVersion="6" minRefreshableVersion="3" recordCount="4">
  <cacheSource type="worksheet">
    <worksheetSource name="Magacin"/>
  </cacheSource>
  <cacheFields count="10">
    <cacheField name="DATUM" numFmtId="14">
      <sharedItems containsSemiMixedTypes="0" containsNonDate="0" containsDate="1" containsString="0" minDate="2018-01-01T00:00:00" maxDate="2018-01-03T00:00:00"/>
    </cacheField>
    <cacheField name="REDNI BROJ" numFmtId="0">
      <sharedItems containsSemiMixedTypes="0" containsString="0" containsNumber="1" containsInteger="1" minValue="1" maxValue="1" count="1">
        <n v="1"/>
      </sharedItems>
    </cacheField>
    <cacheField name="NY" numFmtId="0">
      <sharedItems containsSemiMixedTypes="0" containsString="0" containsNumber="1" containsInteger="1" minValue="5" maxValue="5"/>
    </cacheField>
    <cacheField name="KLIJENT" numFmtId="0">
      <sharedItems count="1">
        <s v="H&amp;M"/>
      </sharedItems>
    </cacheField>
    <cacheField name="ART" numFmtId="0">
      <sharedItems count="1">
        <s v="Košulja"/>
      </sharedItems>
    </cacheField>
    <cacheField name="JM" numFmtId="0">
      <sharedItems count="1">
        <s v="KOM"/>
      </sharedItems>
    </cacheField>
    <cacheField name="BOJA" numFmtId="0">
      <sharedItems count="2">
        <s v="CRNA"/>
        <s v="BELA"/>
      </sharedItems>
    </cacheField>
    <cacheField name="1" numFmtId="0">
      <sharedItems containsSemiMixedTypes="0" containsString="0" containsNumber="1" containsInteger="1" minValue="50" maxValue="100" count="2">
        <n v="50"/>
        <n v="100"/>
      </sharedItems>
    </cacheField>
    <cacheField name="2" numFmtId="0">
      <sharedItems containsSemiMixedTypes="0" containsString="0" containsNumber="1" containsInteger="1" minValue="50" maxValue="100" count="2">
        <n v="50"/>
        <n v="100"/>
      </sharedItems>
    </cacheField>
    <cacheField name="3" numFmtId="0">
      <sharedItems containsSemiMixedTypes="0" containsString="0" containsNumber="1" containsInteger="1" minValue="50" maxValue="100" count="2">
        <n v="50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d v="2018-01-01T00:00:00"/>
    <x v="0"/>
    <n v="5"/>
    <x v="0"/>
    <x v="0"/>
    <x v="0"/>
    <x v="0"/>
    <x v="0"/>
    <x v="0"/>
    <x v="0"/>
  </r>
  <r>
    <d v="2018-01-01T00:00:00"/>
    <x v="0"/>
    <n v="5"/>
    <x v="0"/>
    <x v="0"/>
    <x v="0"/>
    <x v="1"/>
    <x v="1"/>
    <x v="1"/>
    <x v="1"/>
  </r>
  <r>
    <d v="2018-01-02T00:00:00"/>
    <x v="0"/>
    <n v="5"/>
    <x v="0"/>
    <x v="0"/>
    <x v="0"/>
    <x v="0"/>
    <x v="1"/>
    <x v="1"/>
    <x v="1"/>
  </r>
  <r>
    <d v="2018-01-02T00:00:00"/>
    <x v="0"/>
    <n v="5"/>
    <x v="0"/>
    <x v="0"/>
    <x v="0"/>
    <x v="1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outline="1" outlineData="1" compactData="0" multipleFieldFilters="0">
  <location ref="A3:H5" firstHeaderRow="0" firstDataRow="1" firstDataCol="5"/>
  <pivotFields count="10">
    <pivotField compact="0" numFmtId="14" showAll="0"/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/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showAll="0">
      <items count="3">
        <item x="0"/>
        <item x="1"/>
        <item t="default"/>
      </items>
    </pivotField>
    <pivotField dataField="1" compact="0" showAll="0">
      <items count="3">
        <item x="0"/>
        <item x="1"/>
        <item t="default"/>
      </items>
    </pivotField>
    <pivotField dataField="1" compact="0" showAll="0">
      <items count="3">
        <item x="0"/>
        <item x="1"/>
        <item t="default"/>
      </items>
    </pivotField>
  </pivotFields>
  <rowFields count="5">
    <field x="1"/>
    <field x="3"/>
    <field x="4"/>
    <field x="5"/>
    <field x="6"/>
  </rowFields>
  <rowItems count="2">
    <i>
      <x/>
      <x/>
      <x/>
      <x/>
      <x/>
    </i>
    <i r="4"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Ukupno 1" fld="7" baseField="4" baseItem="0"/>
    <dataField name="Ukupno 2" fld="8" baseField="4" baseItem="0"/>
    <dataField name="Ukupno 3" fld="9" baseField="4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BAZA" displayName="BAZA" ref="A1:E4" totalsRowShown="0" headerRowDxfId="16" dataDxfId="15">
  <autoFilter ref="A1:E4"/>
  <tableColumns count="5">
    <tableColumn id="1" name="REDNI BROJ" dataDxfId="14"/>
    <tableColumn id="2" name="NALOG" dataDxfId="13"/>
    <tableColumn id="3" name="KLIJENT" dataDxfId="12"/>
    <tableColumn id="5" name="ART" dataDxfId="11"/>
    <tableColumn id="6" name="JM" dataDxfId="1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6" name="Magacin" displayName="Magacin" ref="A1:J5" totalsRowShown="0">
  <autoFilter ref="A1:J5"/>
  <tableColumns count="10">
    <tableColumn id="1" name="DATUM"/>
    <tableColumn id="2" name="REDNI BROJ"/>
    <tableColumn id="3" name="NY" dataDxfId="9">
      <calculatedColumnFormula>IFERROR(VLOOKUP(Magacin[[#This Row],[REDNI BROJ]],BAZA[],2,FALSE),"")</calculatedColumnFormula>
    </tableColumn>
    <tableColumn id="4" name="KLIJENT" dataDxfId="8">
      <calculatedColumnFormula>IFERROR(VLOOKUP(Magacin[[#This Row],[REDNI BROJ]],BAZA[],3,FALSE),"")</calculatedColumnFormula>
    </tableColumn>
    <tableColumn id="6" name="ART" dataDxfId="7">
      <calculatedColumnFormula>IFERROR(VLOOKUP(Magacin[[#This Row],[REDNI BROJ]],BAZA[],4,FALSE),"")</calculatedColumnFormula>
    </tableColumn>
    <tableColumn id="7" name="JM" dataDxfId="6">
      <calculatedColumnFormula>IFERROR(VLOOKUP(Magacin[[#This Row],[REDNI BROJ]],BAZA[],5,FALSE),"")</calculatedColumnFormula>
    </tableColumn>
    <tableColumn id="8" name="BOJA"/>
    <tableColumn id="10" name="1"/>
    <tableColumn id="11" name="2"/>
    <tableColumn id="12" name="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Magacin3" displayName="Magacin3" ref="A1:I3" totalsRowShown="0">
  <autoFilter ref="A1:I3"/>
  <tableColumns count="9">
    <tableColumn id="2" name="REDNI BROJ"/>
    <tableColumn id="3" name="NY" dataDxfId="5">
      <calculatedColumnFormula>IFERROR(VLOOKUP(Magacin3[[#This Row],[REDNI BROJ]],BAZA[],2,FALSE),"")</calculatedColumnFormula>
    </tableColumn>
    <tableColumn id="4" name="KLIJENT" dataDxfId="4">
      <calculatedColumnFormula>IFERROR(VLOOKUP(Magacin3[[#This Row],[REDNI BROJ]],BAZA[],3,FALSE),"")</calculatedColumnFormula>
    </tableColumn>
    <tableColumn id="6" name="ART" dataDxfId="3">
      <calculatedColumnFormula>IFERROR(VLOOKUP(Magacin3[[#This Row],[REDNI BROJ]],BAZA[],4,FALSE),"")</calculatedColumnFormula>
    </tableColumn>
    <tableColumn id="7" name="JM" dataDxfId="2">
      <calculatedColumnFormula>IFERROR(VLOOKUP(Magacin3[[#This Row],[REDNI BROJ]],BAZA[],5,FALSE),"")</calculatedColumnFormula>
    </tableColumn>
    <tableColumn id="8" name="BOJA"/>
    <tableColumn id="10" name="1">
      <calculatedColumnFormula>SUMIFS(Magacin[1],Magacin[BOJA],Magacin3[[#This Row],[BOJA]],Magacin[ART],Magacin3[[#This Row],[ART]],Magacin[KLIJENT],Magacin3[[#This Row],[KLIJENT]])</calculatedColumnFormula>
    </tableColumn>
    <tableColumn id="11" name="2" dataDxfId="1">
      <calculatedColumnFormula>SUMIFS(Magacin[2],Magacin[BOJA],Magacin3[[#This Row],[BOJA]],Magacin[ART],Magacin3[[#This Row],[ART]],Magacin[KLIJENT],Magacin3[[#This Row],[KLIJENT]])</calculatedColumnFormula>
    </tableColumn>
    <tableColumn id="12" name="3" dataDxfId="0">
      <calculatedColumnFormula>SUMIFS(Magacin[3],Magacin[BOJA],Magacin3[[#This Row],[BOJA]],Magacin[ART],Magacin3[[#This Row],[ART]],Magacin[KLIJENT],Magacin3[[#This Row],[KLIJENT]])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"/>
  <sheetViews>
    <sheetView workbookViewId="0">
      <selection activeCell="F7" sqref="F7"/>
    </sheetView>
  </sheetViews>
  <sheetFormatPr defaultRowHeight="15" x14ac:dyDescent="0.25"/>
  <cols>
    <col min="1" max="1" width="13.42578125" customWidth="1"/>
    <col min="3" max="3" width="9.85546875" customWidth="1"/>
  </cols>
  <sheetData>
    <row r="1" spans="1:5" x14ac:dyDescent="0.25">
      <c r="A1" s="1" t="s">
        <v>1</v>
      </c>
      <c r="B1" s="1" t="s">
        <v>10</v>
      </c>
      <c r="C1" s="1" t="s">
        <v>2</v>
      </c>
      <c r="D1" s="1" t="s">
        <v>3</v>
      </c>
      <c r="E1" s="1" t="s">
        <v>4</v>
      </c>
    </row>
    <row r="2" spans="1:5" x14ac:dyDescent="0.25">
      <c r="A2" s="1">
        <v>1</v>
      </c>
      <c r="B2" s="1">
        <v>5</v>
      </c>
      <c r="C2" s="1" t="s">
        <v>11</v>
      </c>
      <c r="D2" s="1" t="s">
        <v>13</v>
      </c>
      <c r="E2" s="1" t="s">
        <v>12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3" sqref="B3"/>
    </sheetView>
  </sheetViews>
  <sheetFormatPr defaultRowHeight="15" x14ac:dyDescent="0.25"/>
  <cols>
    <col min="1" max="1" width="10" customWidth="1"/>
    <col min="2" max="2" width="13.42578125" customWidth="1"/>
    <col min="4" max="4" width="9.85546875" customWidth="1"/>
  </cols>
  <sheetData>
    <row r="1" spans="1:10" x14ac:dyDescent="0.25">
      <c r="A1" t="s">
        <v>8</v>
      </c>
      <c r="B1" t="s">
        <v>1</v>
      </c>
      <c r="C1" t="s">
        <v>0</v>
      </c>
      <c r="D1" t="s">
        <v>2</v>
      </c>
      <c r="E1" t="s">
        <v>3</v>
      </c>
      <c r="F1" t="s">
        <v>4</v>
      </c>
      <c r="G1" t="s">
        <v>9</v>
      </c>
      <c r="H1" t="s">
        <v>5</v>
      </c>
      <c r="I1" t="s">
        <v>6</v>
      </c>
      <c r="J1" t="s">
        <v>7</v>
      </c>
    </row>
    <row r="2" spans="1:10" x14ac:dyDescent="0.25">
      <c r="A2" s="2">
        <v>43101</v>
      </c>
      <c r="B2">
        <v>1</v>
      </c>
      <c r="C2">
        <f>IFERROR(VLOOKUP(Magacin[[#This Row],[REDNI BROJ]],BAZA[],2,FALSE),"")</f>
        <v>5</v>
      </c>
      <c r="D2" t="str">
        <f>IFERROR(VLOOKUP(Magacin[[#This Row],[REDNI BROJ]],BAZA[],3,FALSE),"")</f>
        <v>H&amp;M</v>
      </c>
      <c r="E2" t="str">
        <f>IFERROR(VLOOKUP(Magacin[[#This Row],[REDNI BROJ]],BAZA[],4,FALSE),"")</f>
        <v>Košulja</v>
      </c>
      <c r="F2" t="str">
        <f>IFERROR(VLOOKUP(Magacin[[#This Row],[REDNI BROJ]],BAZA[],5,FALSE),"")</f>
        <v>KOM</v>
      </c>
      <c r="G2" t="s">
        <v>14</v>
      </c>
      <c r="H2">
        <v>50</v>
      </c>
      <c r="I2">
        <v>50</v>
      </c>
      <c r="J2">
        <v>50</v>
      </c>
    </row>
    <row r="3" spans="1:10" x14ac:dyDescent="0.25">
      <c r="A3" s="2">
        <v>43101</v>
      </c>
      <c r="B3">
        <v>1</v>
      </c>
      <c r="C3">
        <f>IFERROR(VLOOKUP(Magacin[[#This Row],[REDNI BROJ]],BAZA[],2,FALSE),"")</f>
        <v>5</v>
      </c>
      <c r="D3" t="str">
        <f>IFERROR(VLOOKUP(Magacin[[#This Row],[REDNI BROJ]],BAZA[],3,FALSE),"")</f>
        <v>H&amp;M</v>
      </c>
      <c r="E3" t="str">
        <f>IFERROR(VLOOKUP(Magacin[[#This Row],[REDNI BROJ]],BAZA[],4,FALSE),"")</f>
        <v>Košulja</v>
      </c>
      <c r="F3" t="str">
        <f>IFERROR(VLOOKUP(Magacin[[#This Row],[REDNI BROJ]],BAZA[],5,FALSE),"")</f>
        <v>KOM</v>
      </c>
      <c r="G3" t="s">
        <v>15</v>
      </c>
      <c r="H3">
        <v>100</v>
      </c>
      <c r="I3">
        <v>100</v>
      </c>
      <c r="J3">
        <v>100</v>
      </c>
    </row>
    <row r="4" spans="1:10" x14ac:dyDescent="0.25">
      <c r="A4" s="2">
        <v>43102</v>
      </c>
      <c r="B4">
        <v>1</v>
      </c>
      <c r="C4">
        <f>IFERROR(VLOOKUP(Magacin[[#This Row],[REDNI BROJ]],BAZA[],2,FALSE),"")</f>
        <v>5</v>
      </c>
      <c r="D4" t="str">
        <f>IFERROR(VLOOKUP(Magacin[[#This Row],[REDNI BROJ]],BAZA[],3,FALSE),"")</f>
        <v>H&amp;M</v>
      </c>
      <c r="E4" t="str">
        <f>IFERROR(VLOOKUP(Magacin[[#This Row],[REDNI BROJ]],BAZA[],4,FALSE),"")</f>
        <v>Košulja</v>
      </c>
      <c r="F4" t="str">
        <f>IFERROR(VLOOKUP(Magacin[[#This Row],[REDNI BROJ]],BAZA[],5,FALSE),"")</f>
        <v>KOM</v>
      </c>
      <c r="G4" t="s">
        <v>14</v>
      </c>
      <c r="H4">
        <v>100</v>
      </c>
      <c r="I4">
        <v>100</v>
      </c>
      <c r="J4">
        <v>100</v>
      </c>
    </row>
    <row r="5" spans="1:10" x14ac:dyDescent="0.25">
      <c r="A5" s="2">
        <v>43102</v>
      </c>
      <c r="B5">
        <v>1</v>
      </c>
      <c r="C5">
        <f>IFERROR(VLOOKUP(Magacin[[#This Row],[REDNI BROJ]],BAZA[],2,FALSE),"")</f>
        <v>5</v>
      </c>
      <c r="D5" t="str">
        <f>IFERROR(VLOOKUP(Magacin[[#This Row],[REDNI BROJ]],BAZA[],3,FALSE),"")</f>
        <v>H&amp;M</v>
      </c>
      <c r="E5" t="str">
        <f>IFERROR(VLOOKUP(Magacin[[#This Row],[REDNI BROJ]],BAZA[],4,FALSE),"")</f>
        <v>Košulja</v>
      </c>
      <c r="F5" t="str">
        <f>IFERROR(VLOOKUP(Magacin[[#This Row],[REDNI BROJ]],BAZA[],5,FALSE),"")</f>
        <v>KOM</v>
      </c>
      <c r="G5" t="s">
        <v>15</v>
      </c>
      <c r="H5">
        <v>50</v>
      </c>
      <c r="I5">
        <v>50</v>
      </c>
      <c r="J5">
        <v>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J20" sqref="J20"/>
    </sheetView>
  </sheetViews>
  <sheetFormatPr defaultRowHeight="15" x14ac:dyDescent="0.25"/>
  <sheetData>
    <row r="1" spans="1:9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9</v>
      </c>
      <c r="G1" t="s">
        <v>5</v>
      </c>
      <c r="H1" t="s">
        <v>6</v>
      </c>
      <c r="I1" t="s">
        <v>7</v>
      </c>
    </row>
    <row r="2" spans="1:9" x14ac:dyDescent="0.25">
      <c r="A2">
        <v>1</v>
      </c>
      <c r="B2">
        <f>IFERROR(VLOOKUP(Magacin3[[#This Row],[REDNI BROJ]],BAZA[],2,FALSE),"")</f>
        <v>5</v>
      </c>
      <c r="C2" t="str">
        <f>IFERROR(VLOOKUP(Magacin3[[#This Row],[REDNI BROJ]],BAZA[],3,FALSE),"")</f>
        <v>H&amp;M</v>
      </c>
      <c r="D2" t="str">
        <f>IFERROR(VLOOKUP(Magacin3[[#This Row],[REDNI BROJ]],BAZA[],4,FALSE),"")</f>
        <v>Košulja</v>
      </c>
      <c r="E2" t="str">
        <f>IFERROR(VLOOKUP(Magacin3[[#This Row],[REDNI BROJ]],BAZA[],5,FALSE),"")</f>
        <v>KOM</v>
      </c>
      <c r="F2" t="s">
        <v>14</v>
      </c>
      <c r="G2">
        <f>SUMIFS(Magacin[1],Magacin[BOJA],Magacin3[[#This Row],[BOJA]],Magacin[ART],Magacin3[[#This Row],[ART]],Magacin[KLIJENT],Magacin3[[#This Row],[KLIJENT]])</f>
        <v>150</v>
      </c>
      <c r="H2">
        <f>SUMIFS(Magacin[2],Magacin[BOJA],Magacin3[[#This Row],[BOJA]],Magacin[ART],Magacin3[[#This Row],[ART]],Magacin[KLIJENT],Magacin3[[#This Row],[KLIJENT]])</f>
        <v>150</v>
      </c>
      <c r="I2">
        <f>SUMIFS(Magacin[3],Magacin[BOJA],Magacin3[[#This Row],[BOJA]],Magacin[ART],Magacin3[[#This Row],[ART]],Magacin[KLIJENT],Magacin3[[#This Row],[KLIJENT]])</f>
        <v>150</v>
      </c>
    </row>
    <row r="3" spans="1:9" x14ac:dyDescent="0.25">
      <c r="A3">
        <v>1</v>
      </c>
      <c r="B3">
        <f>IFERROR(VLOOKUP(Magacin3[[#This Row],[REDNI BROJ]],BAZA[],2,FALSE),"")</f>
        <v>5</v>
      </c>
      <c r="C3" t="str">
        <f>IFERROR(VLOOKUP(Magacin3[[#This Row],[REDNI BROJ]],BAZA[],3,FALSE),"")</f>
        <v>H&amp;M</v>
      </c>
      <c r="D3" t="str">
        <f>IFERROR(VLOOKUP(Magacin3[[#This Row],[REDNI BROJ]],BAZA[],4,FALSE),"")</f>
        <v>Košulja</v>
      </c>
      <c r="E3" t="str">
        <f>IFERROR(VLOOKUP(Magacin3[[#This Row],[REDNI BROJ]],BAZA[],5,FALSE),"")</f>
        <v>KOM</v>
      </c>
      <c r="F3" t="s">
        <v>15</v>
      </c>
      <c r="G3">
        <f>SUMIFS(Magacin[1],Magacin[BOJA],Magacin3[[#This Row],[BOJA]],Magacin[ART],Magacin3[[#This Row],[ART]],Magacin[KLIJENT],Magacin3[[#This Row],[KLIJENT]])</f>
        <v>150</v>
      </c>
      <c r="H3">
        <f>SUMIFS(Magacin[2],Magacin[BOJA],Magacin3[[#This Row],[BOJA]],Magacin[ART],Magacin3[[#This Row],[ART]],Magacin[KLIJENT],Magacin3[[#This Row],[KLIJENT]])</f>
        <v>150</v>
      </c>
      <c r="I3">
        <f>SUMIFS(Magacin[3],Magacin[BOJA],Magacin3[[#This Row],[BOJA]],Magacin[ART],Magacin3[[#This Row],[ART]],Magacin[KLIJENT],Magacin3[[#This Row],[KLIJENT]])</f>
        <v>150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"/>
  <sheetViews>
    <sheetView tabSelected="1" workbookViewId="0">
      <selection activeCell="B10" sqref="B10"/>
    </sheetView>
  </sheetViews>
  <sheetFormatPr defaultRowHeight="15" x14ac:dyDescent="0.25"/>
  <cols>
    <col min="1" max="1" width="16.7109375" customWidth="1"/>
    <col min="2" max="3" width="9.42578125" customWidth="1"/>
    <col min="4" max="5" width="7.85546875" customWidth="1"/>
    <col min="6" max="8" width="9.42578125" customWidth="1"/>
    <col min="9" max="9" width="18.140625" bestFit="1" customWidth="1"/>
  </cols>
  <sheetData>
    <row r="3" spans="1: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9</v>
      </c>
      <c r="F3" t="s">
        <v>16</v>
      </c>
      <c r="G3" t="s">
        <v>17</v>
      </c>
      <c r="H3" t="s">
        <v>18</v>
      </c>
    </row>
    <row r="4" spans="1:8" x14ac:dyDescent="0.25">
      <c r="A4">
        <v>1</v>
      </c>
      <c r="B4" t="s">
        <v>11</v>
      </c>
      <c r="C4" t="s">
        <v>13</v>
      </c>
      <c r="D4" t="s">
        <v>12</v>
      </c>
      <c r="E4" t="s">
        <v>15</v>
      </c>
      <c r="F4" s="4">
        <v>150</v>
      </c>
      <c r="G4" s="4">
        <v>150</v>
      </c>
      <c r="H4" s="4">
        <v>150</v>
      </c>
    </row>
    <row r="5" spans="1:8" x14ac:dyDescent="0.25">
      <c r="A5">
        <v>1</v>
      </c>
      <c r="B5" t="s">
        <v>11</v>
      </c>
      <c r="C5" t="s">
        <v>13</v>
      </c>
      <c r="D5" t="s">
        <v>12</v>
      </c>
      <c r="E5" t="s">
        <v>14</v>
      </c>
      <c r="F5" s="4">
        <v>150</v>
      </c>
      <c r="G5" s="4">
        <v>150</v>
      </c>
      <c r="H5" s="4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BAZA</vt:lpstr>
      <vt:lpstr>Magacin</vt:lpstr>
      <vt:lpstr>Stanje</vt:lpstr>
      <vt:lpstr>Stanje2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Predrag Jovanović</cp:lastModifiedBy>
  <dcterms:created xsi:type="dcterms:W3CDTF">2018-11-30T07:14:38Z</dcterms:created>
  <dcterms:modified xsi:type="dcterms:W3CDTF">2018-12-05T08:35:23Z</dcterms:modified>
</cp:coreProperties>
</file>